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2"/>
  <workbookPr defaultThemeVersion="166925"/>
  <mc:AlternateContent xmlns:mc="http://schemas.openxmlformats.org/markup-compatibility/2006">
    <mc:Choice Requires="x15">
      <x15ac:absPath xmlns:x15ac="http://schemas.microsoft.com/office/spreadsheetml/2010/11/ac" url="https://voaaus.sharepoint.com/Shared Documents/Grant Apps &amp; Awards/Budget Change Req Forms/"/>
    </mc:Choice>
  </mc:AlternateContent>
  <xr:revisionPtr revIDLastSave="147" documentId="8_{80EAB73C-DCE2-4AA2-BD5E-ABFFF2D38174}" xr6:coauthVersionLast="47" xr6:coauthVersionMax="47" xr10:uidLastSave="{44AABC98-0143-4B6A-9DEA-3889E035600C}"/>
  <bookViews>
    <workbookView xWindow="28680" yWindow="-120" windowWidth="29040" windowHeight="15720" tabRatio="760" activeTab="1" xr2:uid="{E36C5441-8224-4B77-9262-980B4F2D6762}"/>
  </bookViews>
  <sheets>
    <sheet name="STATE Budget Change Instruction" sheetId="22" r:id="rId1"/>
    <sheet name="STATE Budget Change-Summary " sheetId="15" r:id="rId2"/>
    <sheet name="STATE Personnel-Changes" sheetId="5" r:id="rId3"/>
    <sheet name="STATE Operating-Capital-Changes" sheetId="21" r:id="rId4"/>
    <sheet name="List of performance measures" sheetId="10" state="hidden" r:id="rId5"/>
    <sheet name="locality list" sheetId="2"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5" l="1"/>
  <c r="C23" i="15"/>
  <c r="O155" i="2"/>
  <c r="O81" i="2"/>
  <c r="O98" i="2"/>
  <c r="O282" i="2"/>
  <c r="O162" i="2"/>
  <c r="O115" i="2"/>
  <c r="O180" i="2"/>
  <c r="O255" i="2"/>
  <c r="O103" i="2"/>
  <c r="O193" i="2"/>
  <c r="O73" i="2"/>
  <c r="O289" i="2"/>
  <c r="O113" i="2"/>
  <c r="O77" i="2"/>
  <c r="O231" i="2"/>
  <c r="O136" i="2"/>
  <c r="O266" i="2"/>
  <c r="O144" i="2"/>
  <c r="O29" i="2"/>
  <c r="O91" i="2"/>
  <c r="O189" i="2"/>
  <c r="O274" i="2"/>
  <c r="O64" i="2"/>
  <c r="O7" i="2"/>
  <c r="O171" i="2"/>
  <c r="O106" i="2"/>
  <c r="O247" i="2"/>
  <c r="O139" i="2"/>
  <c r="O78" i="2"/>
  <c r="O111" i="2"/>
  <c r="O161" i="2"/>
  <c r="O272" i="2"/>
  <c r="O95" i="2"/>
  <c r="O68" i="2"/>
  <c r="O45" i="2"/>
  <c r="O37" i="2"/>
  <c r="O156" i="2"/>
  <c r="O195" i="2"/>
  <c r="O276" i="2"/>
  <c r="O287" i="2"/>
  <c r="O267" i="2"/>
  <c r="O48" i="2"/>
  <c r="O262" i="2"/>
  <c r="O285" i="2"/>
  <c r="O38" i="2"/>
  <c r="O254" i="2"/>
  <c r="O265" i="2"/>
  <c r="O212" i="2"/>
  <c r="O290" i="2"/>
  <c r="O53" i="2"/>
  <c r="O299" i="2"/>
  <c r="O159" i="2"/>
  <c r="O210" i="2"/>
  <c r="O41" i="2"/>
  <c r="O191" i="2"/>
  <c r="O236" i="2"/>
  <c r="O137" i="2"/>
  <c r="O56" i="2"/>
  <c r="O174" i="2"/>
  <c r="O10" i="2"/>
  <c r="O221" i="2"/>
  <c r="O132" i="2"/>
  <c r="O164" i="2"/>
  <c r="O185" i="2"/>
  <c r="O117" i="2"/>
  <c r="O49" i="2"/>
  <c r="O237" i="2"/>
  <c r="O21" i="2"/>
  <c r="O257" i="2"/>
  <c r="O200" i="2"/>
  <c r="O69" i="2"/>
  <c r="O201" i="2"/>
  <c r="O245" i="2"/>
  <c r="O58" i="2"/>
  <c r="O138" i="2"/>
  <c r="O253" i="2"/>
  <c r="O3" i="2"/>
  <c r="O269" i="2"/>
  <c r="O169" i="2"/>
  <c r="O223" i="2"/>
  <c r="O55" i="2"/>
  <c r="O74" i="2"/>
  <c r="O263" i="2"/>
  <c r="O116" i="2"/>
  <c r="O20" i="2"/>
  <c r="O244" i="2"/>
  <c r="O187" i="2"/>
  <c r="O80" i="2"/>
  <c r="O238" i="2"/>
  <c r="O153" i="2"/>
  <c r="O42" i="2"/>
  <c r="O36" i="2"/>
  <c r="O96" i="2"/>
  <c r="O242" i="2"/>
  <c r="O248" i="2"/>
  <c r="O140" i="2"/>
  <c r="O297" i="2"/>
  <c r="O8" i="2"/>
  <c r="O261" i="2"/>
  <c r="O186" i="2"/>
  <c r="O62" i="2"/>
  <c r="O168" i="2"/>
  <c r="O295" i="2"/>
  <c r="O148" i="2"/>
  <c r="O219" i="2"/>
  <c r="O107" i="2"/>
  <c r="O194" i="2"/>
  <c r="O11" i="2"/>
  <c r="O190" i="2"/>
  <c r="O66" i="2"/>
  <c r="O127" i="2"/>
  <c r="O142" i="2"/>
  <c r="O227" i="2"/>
  <c r="O204" i="2"/>
  <c r="O27" i="2"/>
  <c r="O222" i="2"/>
  <c r="O264" i="2"/>
  <c r="O214" i="2"/>
  <c r="O14" i="2"/>
  <c r="O130" i="2"/>
  <c r="O86" i="2"/>
  <c r="O241" i="2"/>
  <c r="O288" i="2"/>
  <c r="O120" i="2"/>
  <c r="O71" i="2"/>
  <c r="O2" i="2"/>
  <c r="O105" i="2"/>
  <c r="O65" i="2"/>
  <c r="O102" i="2"/>
  <c r="O301" i="2"/>
  <c r="O128" i="2"/>
  <c r="O79" i="2"/>
  <c r="O293" i="2"/>
  <c r="O198" i="2"/>
  <c r="O160" i="2"/>
  <c r="O208" i="2"/>
  <c r="O181" i="2"/>
  <c r="O6" i="2"/>
  <c r="O52" i="2"/>
  <c r="O131" i="2"/>
  <c r="O123" i="2"/>
  <c r="O101" i="2"/>
  <c r="O259" i="2"/>
  <c r="O184" i="2"/>
  <c r="O104" i="2"/>
  <c r="O166" i="2"/>
  <c r="O239" i="2"/>
  <c r="O75" i="2"/>
  <c r="O46" i="2"/>
  <c r="O31" i="2"/>
  <c r="O229" i="2"/>
  <c r="O57" i="2"/>
  <c r="O280" i="2"/>
  <c r="O275" i="2"/>
  <c r="O296" i="2"/>
  <c r="O70" i="2"/>
  <c r="O67" i="2"/>
  <c r="O119" i="2"/>
  <c r="O192" i="2"/>
  <c r="O16" i="2"/>
  <c r="O89" i="2"/>
  <c r="O209" i="2"/>
  <c r="O25" i="2"/>
  <c r="O178" i="2"/>
  <c r="O281" i="2"/>
  <c r="O141" i="2"/>
  <c r="O147" i="2"/>
  <c r="O294" i="2"/>
  <c r="O273" i="2"/>
  <c r="O83" i="2"/>
  <c r="O182" i="2"/>
  <c r="O129" i="2"/>
  <c r="O60" i="2"/>
  <c r="O9" i="2"/>
  <c r="O47" i="2"/>
  <c r="O173" i="2"/>
  <c r="O43" i="2"/>
  <c r="O39" i="2"/>
  <c r="O33" i="2"/>
  <c r="O291" i="2"/>
  <c r="O203" i="2"/>
  <c r="O84" i="2"/>
  <c r="O278" i="2"/>
  <c r="O87" i="2"/>
  <c r="O114" i="2"/>
  <c r="O63" i="2"/>
  <c r="O157" i="2"/>
  <c r="O125" i="2"/>
  <c r="O165" i="2"/>
  <c r="O24" i="2"/>
  <c r="O35" i="2"/>
  <c r="O154" i="2"/>
  <c r="O228" i="2"/>
  <c r="O59" i="2"/>
  <c r="O172" i="2"/>
  <c r="O217" i="2"/>
  <c r="O250" i="2"/>
  <c r="O124" i="2"/>
  <c r="O176" i="2"/>
  <c r="O249" i="2"/>
  <c r="O126" i="2"/>
  <c r="O175" i="2"/>
  <c r="O110" i="2"/>
  <c r="O197" i="2"/>
  <c r="O100" i="2"/>
  <c r="O292" i="2"/>
  <c r="O225" i="2"/>
  <c r="O17" i="2"/>
  <c r="O216" i="2"/>
  <c r="O284" i="2"/>
  <c r="O40" i="2"/>
  <c r="O28" i="2"/>
  <c r="O256" i="2"/>
  <c r="O167" i="2"/>
  <c r="O215" i="2"/>
  <c r="O44" i="2"/>
  <c r="O206" i="2"/>
  <c r="O23" i="2"/>
  <c r="O15" i="2"/>
  <c r="O158" i="2"/>
  <c r="O300" i="2"/>
  <c r="O51" i="2"/>
  <c r="O218" i="2"/>
  <c r="O82" i="2"/>
  <c r="O18" i="2"/>
  <c r="O279" i="2"/>
  <c r="O271" i="2"/>
  <c r="O233" i="2"/>
  <c r="O196" i="2"/>
  <c r="O199" i="2"/>
  <c r="O90" i="2"/>
  <c r="O150" i="2"/>
  <c r="O109" i="2"/>
  <c r="O13" i="2"/>
  <c r="O145" i="2"/>
  <c r="O240" i="2"/>
  <c r="O205" i="2"/>
  <c r="O270" i="2"/>
  <c r="O118" i="2"/>
  <c r="O170" i="2"/>
  <c r="O143" i="2"/>
  <c r="O122" i="2"/>
  <c r="O22" i="2"/>
  <c r="O188" i="2"/>
  <c r="O260" i="2"/>
  <c r="O246" i="2"/>
  <c r="O97" i="2"/>
  <c r="O12" i="2"/>
  <c r="O177" i="2"/>
  <c r="O92" i="2"/>
  <c r="O93" i="2"/>
  <c r="O112" i="2"/>
  <c r="O149" i="2"/>
  <c r="O235" i="2"/>
  <c r="O163" i="2"/>
  <c r="O258" i="2"/>
  <c r="O88" i="2"/>
  <c r="O4" i="2"/>
  <c r="O234" i="2"/>
  <c r="O251" i="2"/>
  <c r="O152" i="2"/>
  <c r="O151" i="2"/>
  <c r="O5" i="2"/>
  <c r="O183" i="2"/>
  <c r="O283" i="2"/>
  <c r="O220" i="2"/>
  <c r="O30" i="2"/>
  <c r="O121" i="2"/>
  <c r="O26" i="2"/>
  <c r="O213" i="2"/>
  <c r="O94" i="2"/>
  <c r="O108" i="2"/>
  <c r="O243" i="2"/>
  <c r="O19" i="2"/>
  <c r="O277" i="2"/>
  <c r="O134" i="2"/>
  <c r="O72" i="2"/>
  <c r="O207" i="2"/>
  <c r="O133" i="2"/>
  <c r="O286" i="2"/>
  <c r="O230" i="2"/>
  <c r="O54" i="2"/>
  <c r="O226" i="2"/>
  <c r="O224" i="2"/>
  <c r="O135" i="2"/>
  <c r="O61" i="2"/>
  <c r="O99" i="2"/>
  <c r="O76" i="2"/>
  <c r="O268" i="2"/>
  <c r="O252" i="2"/>
  <c r="O232" i="2"/>
  <c r="O211" i="2"/>
  <c r="O34" i="2"/>
  <c r="O179" i="2"/>
  <c r="O50" i="2"/>
  <c r="O32" i="2"/>
  <c r="O202" i="2"/>
  <c r="O85" i="2"/>
  <c r="O146" i="2"/>
  <c r="O298" i="2"/>
  <c r="D17" i="15" l="1"/>
  <c r="C17" i="15"/>
  <c r="E16" i="15"/>
  <c r="E15" i="15"/>
  <c r="E14" i="15"/>
  <c r="E13" i="15"/>
  <c r="A20" i="15"/>
  <c r="E17" i="15" l="1"/>
  <c r="B8" i="21" l="1"/>
  <c r="B8" i="5"/>
  <c r="I15" i="5"/>
  <c r="I16" i="5"/>
  <c r="I17" i="5"/>
  <c r="I18" i="5"/>
  <c r="I19" i="5"/>
  <c r="I20" i="5"/>
  <c r="I21" i="5"/>
  <c r="I22" i="5"/>
  <c r="D22" i="5"/>
  <c r="D21" i="5"/>
  <c r="D20" i="5"/>
  <c r="E20" i="15"/>
  <c r="I48" i="5" l="1"/>
  <c r="H48" i="5"/>
  <c r="G48" i="5"/>
  <c r="D48" i="5"/>
  <c r="C48" i="5"/>
  <c r="B48" i="5"/>
  <c r="J47" i="5"/>
  <c r="J35" i="5"/>
  <c r="J36" i="5"/>
  <c r="J37" i="5"/>
  <c r="J38" i="5"/>
  <c r="J39" i="5"/>
  <c r="J40" i="5"/>
  <c r="J41" i="5"/>
  <c r="J42" i="5"/>
  <c r="J43" i="5"/>
  <c r="J44" i="5"/>
  <c r="J45" i="5"/>
  <c r="J46" i="5"/>
  <c r="E35" i="5"/>
  <c r="E36" i="5"/>
  <c r="E37" i="5"/>
  <c r="E38" i="5"/>
  <c r="E39" i="5"/>
  <c r="E40" i="5"/>
  <c r="E41" i="5"/>
  <c r="E42" i="5"/>
  <c r="E43" i="5"/>
  <c r="E44" i="5"/>
  <c r="E45" i="5"/>
  <c r="E46" i="5"/>
  <c r="E47" i="5"/>
  <c r="E34" i="5"/>
  <c r="H29" i="5"/>
  <c r="G29" i="5"/>
  <c r="D15" i="5"/>
  <c r="C29" i="5"/>
  <c r="B29" i="5"/>
  <c r="I28" i="5"/>
  <c r="J28" i="5" s="1"/>
  <c r="D28" i="5"/>
  <c r="E28" i="5" s="1"/>
  <c r="I27" i="5"/>
  <c r="J27" i="5" s="1"/>
  <c r="D27" i="5"/>
  <c r="E27" i="5" s="1"/>
  <c r="I26" i="5"/>
  <c r="J26" i="5" s="1"/>
  <c r="D26" i="5"/>
  <c r="E26" i="5" s="1"/>
  <c r="I25" i="5"/>
  <c r="J25" i="5" s="1"/>
  <c r="D25" i="5"/>
  <c r="E25" i="5" s="1"/>
  <c r="I24" i="5"/>
  <c r="J24" i="5" s="1"/>
  <c r="D24" i="5"/>
  <c r="E24" i="5" s="1"/>
  <c r="I23" i="5"/>
  <c r="J23" i="5" s="1"/>
  <c r="D23" i="5"/>
  <c r="E23" i="5" s="1"/>
  <c r="J22" i="5"/>
  <c r="E22" i="5"/>
  <c r="G49" i="21"/>
  <c r="F49" i="21"/>
  <c r="C49" i="21"/>
  <c r="B49" i="21"/>
  <c r="G30" i="21"/>
  <c r="F30" i="21"/>
  <c r="C30" i="21"/>
  <c r="B30" i="21"/>
  <c r="H36" i="21"/>
  <c r="H37" i="21"/>
  <c r="H38" i="21"/>
  <c r="H39" i="21"/>
  <c r="H40" i="21"/>
  <c r="H41" i="21"/>
  <c r="H42" i="21"/>
  <c r="H43" i="21"/>
  <c r="H44" i="21"/>
  <c r="H45" i="21"/>
  <c r="H46" i="21"/>
  <c r="H47" i="21"/>
  <c r="H48" i="21"/>
  <c r="H35" i="21"/>
  <c r="D36" i="21"/>
  <c r="D37" i="21"/>
  <c r="D38" i="21"/>
  <c r="D39" i="21"/>
  <c r="D40" i="21"/>
  <c r="D41" i="21"/>
  <c r="D42" i="21"/>
  <c r="D43" i="21"/>
  <c r="D44" i="21"/>
  <c r="D45" i="21"/>
  <c r="D46" i="21"/>
  <c r="D47" i="21"/>
  <c r="D48" i="21"/>
  <c r="D35" i="21"/>
  <c r="H17" i="21"/>
  <c r="H18" i="21"/>
  <c r="H19" i="21"/>
  <c r="H20" i="21"/>
  <c r="H21" i="21"/>
  <c r="H22" i="21"/>
  <c r="H23" i="21"/>
  <c r="H24" i="21"/>
  <c r="H25" i="21"/>
  <c r="H26" i="21"/>
  <c r="H27" i="21"/>
  <c r="H28" i="21"/>
  <c r="H29" i="21"/>
  <c r="H16" i="21"/>
  <c r="D28" i="21"/>
  <c r="D29" i="21"/>
  <c r="D17" i="21"/>
  <c r="D18" i="21"/>
  <c r="D19" i="21"/>
  <c r="D20" i="21"/>
  <c r="D21" i="21"/>
  <c r="D22" i="21"/>
  <c r="D23" i="21"/>
  <c r="D24" i="21"/>
  <c r="D25" i="21"/>
  <c r="D26" i="21"/>
  <c r="D27" i="21"/>
  <c r="D16" i="21"/>
  <c r="B6" i="21"/>
  <c r="B6" i="5"/>
  <c r="B50" i="5" l="1"/>
  <c r="C51" i="21"/>
  <c r="D49" i="21"/>
  <c r="C28" i="15" s="1"/>
  <c r="H49" i="21"/>
  <c r="D28" i="15" s="1"/>
  <c r="G51" i="21"/>
  <c r="F51" i="21"/>
  <c r="B51" i="21"/>
  <c r="H30" i="21"/>
  <c r="D30" i="21"/>
  <c r="C27" i="15" s="1"/>
  <c r="E48" i="5"/>
  <c r="E28" i="15" l="1"/>
  <c r="H51" i="21"/>
  <c r="D27" i="15"/>
  <c r="E27" i="15" s="1"/>
  <c r="D51" i="21"/>
  <c r="D21" i="15" l="1"/>
  <c r="D23" i="15" s="1"/>
  <c r="E21" i="15"/>
  <c r="E23" i="15" s="1"/>
  <c r="C21" i="15"/>
  <c r="J17" i="5" l="1"/>
  <c r="J18" i="5"/>
  <c r="J19" i="5"/>
  <c r="J20" i="5"/>
  <c r="J21" i="5"/>
  <c r="D17" i="5"/>
  <c r="E17" i="5" s="1"/>
  <c r="D18" i="5"/>
  <c r="E18" i="5" s="1"/>
  <c r="D19" i="5"/>
  <c r="E19" i="5" s="1"/>
  <c r="E20" i="5"/>
  <c r="E21" i="5"/>
  <c r="J34" i="5"/>
  <c r="J48" i="5" s="1"/>
  <c r="H50" i="5" l="1"/>
  <c r="J16" i="5"/>
  <c r="C50" i="5"/>
  <c r="D16" i="5"/>
  <c r="E15" i="5"/>
  <c r="E16" i="5" l="1"/>
  <c r="E29" i="5" s="1"/>
  <c r="D29" i="5"/>
  <c r="J15" i="5"/>
  <c r="J29" i="5" s="1"/>
  <c r="I29" i="5"/>
  <c r="I50" i="5" s="1"/>
  <c r="G50" i="5"/>
  <c r="D50" i="5"/>
  <c r="E50" i="5" l="1"/>
  <c r="J50" i="5"/>
  <c r="D26" i="15" s="1"/>
  <c r="D29" i="15" s="1"/>
  <c r="D31" i="15" s="1"/>
  <c r="C26" i="15" l="1"/>
  <c r="E26" i="15" l="1"/>
  <c r="E29" i="15" s="1"/>
  <c r="E31" i="15" s="1"/>
  <c r="C29" i="15"/>
  <c r="C31" i="15" s="1"/>
</calcChain>
</file>

<file path=xl/sharedStrings.xml><?xml version="1.0" encoding="utf-8"?>
<sst xmlns="http://schemas.openxmlformats.org/spreadsheetml/2006/main" count="721" uniqueCount="640">
  <si>
    <t>VIRGINIA OPIOID ABATEMENT AUTHORITY</t>
  </si>
  <si>
    <t>STATE AGENCY BUDGET CHANGE REQUEST</t>
  </si>
  <si>
    <r>
      <t xml:space="preserve"> 701 East Franklin Street, Suite 803, Richmond, Virginia 23219 </t>
    </r>
    <r>
      <rPr>
        <sz val="16"/>
        <color theme="1"/>
        <rFont val="Calibri"/>
        <family val="2"/>
        <scheme val="minor"/>
      </rPr>
      <t xml:space="preserve">| </t>
    </r>
    <r>
      <rPr>
        <sz val="11"/>
        <color theme="1"/>
        <rFont val="Calibri"/>
        <family val="2"/>
        <scheme val="minor"/>
      </rPr>
      <t xml:space="preserve">804-500-1810 </t>
    </r>
    <r>
      <rPr>
        <sz val="16"/>
        <color theme="1"/>
        <rFont val="Calibri"/>
        <family val="2"/>
        <scheme val="minor"/>
      </rPr>
      <t>|</t>
    </r>
    <r>
      <rPr>
        <sz val="11"/>
        <color theme="1"/>
        <rFont val="Calibri"/>
        <family val="2"/>
        <scheme val="minor"/>
      </rPr>
      <t xml:space="preserve">info@voaa.us </t>
    </r>
    <r>
      <rPr>
        <sz val="16"/>
        <color theme="1"/>
        <rFont val="Calibri"/>
        <family val="2"/>
        <scheme val="minor"/>
      </rPr>
      <t>|</t>
    </r>
    <r>
      <rPr>
        <sz val="11"/>
        <color theme="1"/>
        <rFont val="Calibri"/>
        <family val="2"/>
        <scheme val="minor"/>
      </rPr>
      <t>www.voaa.us</t>
    </r>
  </si>
  <si>
    <t>STATE Budget Change-Summary Tab</t>
  </si>
  <si>
    <t>Enter blue shaded cells on the "STATE Budget Change-Summary" tab.</t>
  </si>
  <si>
    <t>Project Information</t>
  </si>
  <si>
    <t>Select the State Agency name in cell B6</t>
  </si>
  <si>
    <t>Enter the project name in cell B8</t>
  </si>
  <si>
    <t>Select the appropriate performance period in cell C10</t>
  </si>
  <si>
    <t>Funding Sources</t>
  </si>
  <si>
    <t xml:space="preserve">List funding sources that were approved as a revenue source for the project. New revenue sources may be added in this section, if needed and applicable to the award. </t>
  </si>
  <si>
    <t>Matching Funds (Non-OAA)</t>
  </si>
  <si>
    <t>Enter Source of Revenue</t>
  </si>
  <si>
    <t xml:space="preserve">Enter the name of the source of the matching funds approved as part of this project, if applicable. </t>
  </si>
  <si>
    <t>Awarded:</t>
  </si>
  <si>
    <t xml:space="preserve">Enter amount of matching funding approved for this project for the performance period selected, if applicable. </t>
  </si>
  <si>
    <t>Requested Change:</t>
  </si>
  <si>
    <t xml:space="preserve">Enter the requested change of matching funds for the selected performance period, if applicable. </t>
  </si>
  <si>
    <t>Difference of Requested Change:</t>
  </si>
  <si>
    <t>The difference between the awarded and requested change amounts of matching funds will be automatically calculated.</t>
  </si>
  <si>
    <t>OAA State Agency Award</t>
  </si>
  <si>
    <t>Enter the amount of State Agency funds awarded. Additional State Agency funds can only be requested during renewal.</t>
  </si>
  <si>
    <t>Choose State Agency</t>
  </si>
  <si>
    <t xml:space="preserve">This field will be automatically populated based on cell B6.  </t>
  </si>
  <si>
    <t xml:space="preserve">Enter the amount of State Agency funds awarded to the agency for the performance period selected. </t>
  </si>
  <si>
    <t>This field cannot be changed and will automatically populate based on the total listed in cell C20.</t>
  </si>
  <si>
    <t>The difference between the awarded and requested change amounts of State Agency funds will be automatically calculated.</t>
  </si>
  <si>
    <t>Expenses</t>
  </si>
  <si>
    <t>Budget by Expense Category:</t>
  </si>
  <si>
    <t>These fields cannot be changed and will automatically populate based on amounts entered in the respective tabs (Personal and Operating-Capital) for Awarded, Requested Change, and Difference of Requested Change.</t>
  </si>
  <si>
    <t xml:space="preserve"> </t>
  </si>
  <si>
    <r>
      <rPr>
        <b/>
        <sz val="11"/>
        <color theme="1"/>
        <rFont val="Arial"/>
        <family val="2"/>
      </rPr>
      <t>Note:</t>
    </r>
    <r>
      <rPr>
        <sz val="11"/>
        <color theme="1"/>
        <rFont val="Arial"/>
        <family val="2"/>
      </rPr>
      <t xml:space="preserve"> "Total Revenues" and "Total Budget by Expense Category" must reconcile after entering in the requested information. </t>
    </r>
  </si>
  <si>
    <t>STATE Personnel-Changes Tabs</t>
  </si>
  <si>
    <t>Enter yellow shaded cells on the "STATE Personnel-Changes" tab.</t>
  </si>
  <si>
    <t>Salaried Staff</t>
  </si>
  <si>
    <t xml:space="preserve">Indicate approved salaried staff by position for the selected performance period. Include a position type/description, the number of FTEs, and the salary amount approved for the position. (Benefits will automatically calculate, however this may be overwritten if it does not match your agency's methodology). Approved position totals will automatically calculate. </t>
  </si>
  <si>
    <t xml:space="preserve">Indicate any requested changes by position for the selected performance period. Include a position type/description, the number of FTEs requested, and the amount requested as changes for the position. (Benefits will automatically calculate, however, this may be overwritten if it does not match your agency's methodology). The requested change position totals will automatically calculate. </t>
  </si>
  <si>
    <t>Wage/ Part-time Staff</t>
  </si>
  <si>
    <t xml:space="preserve">Indicate approved wage/part-time positions for the selected performance period. Include a position type/description, the number of positions, the hourly rate, and the number of hours approved for the position. (FICA will automatically calculate.) The approved wage/part-time position totals will automatically calculate. </t>
  </si>
  <si>
    <t xml:space="preserve">Indicate any requested changes for wage/part-time staff by position for the selected performance period. Include a position type/description, the number of wage/part-time positions, the hourly rate, and the modified number of hours requested as changes for the position. (FICA will automatically calculate.) The requested change wage/part-time position totals will automatically calculate. </t>
  </si>
  <si>
    <t>STATE Operating-Capital-Changes Tab</t>
  </si>
  <si>
    <t>Enter green shaded cells on the "STATE Operating-Capital-Changes" tab.</t>
  </si>
  <si>
    <t>Operating Expenses</t>
  </si>
  <si>
    <t xml:space="preserve">Indicate the approved operating expenses by item for the selected performance period. Include a description, the number of units, and the cost per unit for the approved operative expenses. Operating expense totals will automatically calculate. </t>
  </si>
  <si>
    <t xml:space="preserve">Indicate the requested changes for operating expenses by item for the selected performance period. Include a description, the number of units, and the cost per unit requested as changes for the item. The operating expense requested change totals will automatically calculate. </t>
  </si>
  <si>
    <t>Capital Expenses</t>
  </si>
  <si>
    <t xml:space="preserve">Indicate the approved capital expenses by item for the selected performance period. Include a description, the number of units, and the cost per unit for the approved capital expenses. The capital expense totals will automatically calculate. </t>
  </si>
  <si>
    <t xml:space="preserve">Indicate the requested changes for capital expenses by item for the selected performance period. Include a description, the number of units, and the cost per unit requested as changes for the item. The capital expense requested change totals will automatically calculate. </t>
  </si>
  <si>
    <t>Email to OAA</t>
  </si>
  <si>
    <t>Email the completed form to info@voaa.us with a brief description of the changes requested.</t>
  </si>
  <si>
    <t xml:space="preserve">   STATE AGENCY BUDGET CHANGE REQUEST</t>
  </si>
  <si>
    <r>
      <t xml:space="preserve">    701 East Franklin Street, Suite 803, Richmond, Virginia 23219 </t>
    </r>
    <r>
      <rPr>
        <sz val="16"/>
        <color theme="1"/>
        <rFont val="Calibri"/>
        <family val="2"/>
        <scheme val="minor"/>
      </rPr>
      <t xml:space="preserve">| </t>
    </r>
    <r>
      <rPr>
        <sz val="11"/>
        <color theme="1"/>
        <rFont val="Calibri"/>
        <family val="2"/>
        <scheme val="minor"/>
      </rPr>
      <t xml:space="preserve">804-500-1810 </t>
    </r>
    <r>
      <rPr>
        <sz val="16"/>
        <color theme="1"/>
        <rFont val="Calibri"/>
        <family val="2"/>
        <scheme val="minor"/>
      </rPr>
      <t>|</t>
    </r>
    <r>
      <rPr>
        <sz val="11"/>
        <color theme="1"/>
        <rFont val="Calibri"/>
        <family val="2"/>
        <scheme val="minor"/>
      </rPr>
      <t xml:space="preserve">info@voaa.us </t>
    </r>
    <r>
      <rPr>
        <sz val="16"/>
        <color theme="1"/>
        <rFont val="Calibri"/>
        <family val="2"/>
        <scheme val="minor"/>
      </rPr>
      <t>|</t>
    </r>
    <r>
      <rPr>
        <sz val="11"/>
        <color theme="1"/>
        <rFont val="Calibri"/>
        <family val="2"/>
        <scheme val="minor"/>
      </rPr>
      <t>www.voaa.us</t>
    </r>
  </si>
  <si>
    <t>State Agency:</t>
  </si>
  <si>
    <t>Type of Award:</t>
  </si>
  <si>
    <t>State Agency</t>
  </si>
  <si>
    <t>Name of Project:</t>
  </si>
  <si>
    <t xml:space="preserve">Funding Sources </t>
  </si>
  <si>
    <t>Choose Performance Period</t>
  </si>
  <si>
    <t>Awarded
(by funding source)</t>
  </si>
  <si>
    <t>Requested Change</t>
  </si>
  <si>
    <t>Difference of Requested Change</t>
  </si>
  <si>
    <t>Enter source of revenue  (local, federal, grant, etc.)</t>
  </si>
  <si>
    <t>Total Other Revenue Sources</t>
  </si>
  <si>
    <t>Total Individual Distribution</t>
  </si>
  <si>
    <t xml:space="preserve">Total Revenues </t>
  </si>
  <si>
    <t>Budget by Expense Category</t>
  </si>
  <si>
    <t>Awarded
(by budget category)</t>
  </si>
  <si>
    <t>Personnel-related</t>
  </si>
  <si>
    <t>Operating (including contracts)</t>
  </si>
  <si>
    <t>Capital (vehicles, structures)</t>
  </si>
  <si>
    <t>Total Budget by Expense Category</t>
  </si>
  <si>
    <t>Note: "Total Revenues" must reconcile with "Total Budget by Expense Category." This row must show zero.</t>
  </si>
  <si>
    <r>
      <t xml:space="preserve">           701 East Franklin Street, Suite 803, Richmond, Virginia 23219 </t>
    </r>
    <r>
      <rPr>
        <sz val="16"/>
        <color theme="1"/>
        <rFont val="Calibri"/>
        <family val="2"/>
        <scheme val="minor"/>
      </rPr>
      <t>|</t>
    </r>
    <r>
      <rPr>
        <sz val="11"/>
        <color theme="1"/>
        <rFont val="Calibri"/>
        <family val="2"/>
        <scheme val="minor"/>
      </rPr>
      <t>804-500-1810</t>
    </r>
    <r>
      <rPr>
        <sz val="16"/>
        <color theme="1"/>
        <rFont val="Calibri"/>
        <family val="2"/>
        <scheme val="minor"/>
      </rPr>
      <t>|</t>
    </r>
    <r>
      <rPr>
        <sz val="11"/>
        <color theme="1"/>
        <rFont val="Calibri"/>
        <family val="2"/>
        <scheme val="minor"/>
      </rPr>
      <t xml:space="preserve">info@voaa.us </t>
    </r>
    <r>
      <rPr>
        <sz val="16"/>
        <color theme="1"/>
        <rFont val="Calibri"/>
        <family val="2"/>
        <scheme val="minor"/>
      </rPr>
      <t>|</t>
    </r>
    <r>
      <rPr>
        <sz val="11"/>
        <color theme="1"/>
        <rFont val="Calibri"/>
        <family val="2"/>
        <scheme val="minor"/>
      </rPr>
      <t>www.voaa.us</t>
    </r>
  </si>
  <si>
    <t xml:space="preserve">Type of Award: </t>
  </si>
  <si>
    <t xml:space="preserve">Project Name: </t>
  </si>
  <si>
    <t>Personnel Detail Sheet</t>
  </si>
  <si>
    <t>Denotes entry field on this tab</t>
  </si>
  <si>
    <t xml:space="preserve">Salaried Staff </t>
  </si>
  <si>
    <t xml:space="preserve">Approved Budget </t>
  </si>
  <si>
    <t xml:space="preserve">Requested Change </t>
  </si>
  <si>
    <t xml:space="preserve">Position Type/Description </t>
  </si>
  <si>
    <t># of FTEs</t>
  </si>
  <si>
    <t>Salary</t>
  </si>
  <si>
    <t>Benefits</t>
  </si>
  <si>
    <t>Total</t>
  </si>
  <si>
    <t>Position 1</t>
  </si>
  <si>
    <t>Position 2</t>
  </si>
  <si>
    <t>Position 3</t>
  </si>
  <si>
    <t>Position 4</t>
  </si>
  <si>
    <t>Position 5</t>
  </si>
  <si>
    <t>Position 6</t>
  </si>
  <si>
    <t>Position 7</t>
  </si>
  <si>
    <t>Position 8</t>
  </si>
  <si>
    <t>Position 9</t>
  </si>
  <si>
    <t>Position 10</t>
  </si>
  <si>
    <t>Position 11</t>
  </si>
  <si>
    <t>Position 12</t>
  </si>
  <si>
    <t>Position 13</t>
  </si>
  <si>
    <t>Position 14</t>
  </si>
  <si>
    <t xml:space="preserve">Total Salaried Staff </t>
  </si>
  <si>
    <t xml:space="preserve">Wage/ Part-time Staff </t>
  </si>
  <si>
    <t xml:space="preserve">    </t>
  </si>
  <si>
    <t>Position Type/Description</t>
  </si>
  <si>
    <t># of Wage or PT</t>
  </si>
  <si>
    <t xml:space="preserve"> $ Rate</t>
  </si>
  <si>
    <t># of Hours</t>
  </si>
  <si>
    <t>Total (includes  FICA)</t>
  </si>
  <si>
    <t>Wage 1</t>
  </si>
  <si>
    <t>Wage 2</t>
  </si>
  <si>
    <t>Wage 3</t>
  </si>
  <si>
    <t>Wage 4</t>
  </si>
  <si>
    <t>Wage 5</t>
  </si>
  <si>
    <t>Wage 6</t>
  </si>
  <si>
    <t>Wage 7</t>
  </si>
  <si>
    <t>Wage 8</t>
  </si>
  <si>
    <t>Wage 9</t>
  </si>
  <si>
    <t>Wage 10</t>
  </si>
  <si>
    <t>Wage 11</t>
  </si>
  <si>
    <t>Wage 12</t>
  </si>
  <si>
    <t>Wage 13</t>
  </si>
  <si>
    <t>Wage 14</t>
  </si>
  <si>
    <t>Total Wage Staff</t>
  </si>
  <si>
    <t>Totals</t>
  </si>
  <si>
    <t xml:space="preserve">  </t>
  </si>
  <si>
    <t>Operating and Capital Detail Sheet</t>
  </si>
  <si>
    <t>Description</t>
  </si>
  <si>
    <t># of Units</t>
  </si>
  <si>
    <t>Cost per Unit</t>
  </si>
  <si>
    <t>Total Operating Expenses</t>
  </si>
  <si>
    <t xml:space="preserve"># of Units </t>
  </si>
  <si>
    <t>Total Capital Expenses</t>
  </si>
  <si>
    <t>No. of children, infant to 5 years old, participating in prevention/education programming</t>
  </si>
  <si>
    <t>No. children, elementary school age, participating in prevention/education programming</t>
  </si>
  <si>
    <t>No. of children, middle school age, participating in prevention/education programming</t>
  </si>
  <si>
    <t>No. of children, high school age, participating in prevention/education programming</t>
  </si>
  <si>
    <t>No. adults from the general public participating in prevention/education programming</t>
  </si>
  <si>
    <t>No. of pregnant and/or nursing women participating in prevention/education programming</t>
  </si>
  <si>
    <t>No. of teachers participating in prevention/education programming</t>
  </si>
  <si>
    <t>No. of health care professionals participating in prevention/education programming</t>
  </si>
  <si>
    <t>No. of law enforcement officers participating in prevention/education programming</t>
  </si>
  <si>
    <t>No. of court-related professionals participating in prevention/education programming</t>
  </si>
  <si>
    <t>No. of key officials / policy makers participating in prevention/education programming</t>
  </si>
  <si>
    <t>No. of pregnant / nursing women completing some form of detox</t>
  </si>
  <si>
    <t>No. of pregnant / nursing women  tested for communicable diseases</t>
  </si>
  <si>
    <t>No. of pregnant / nursing women testing positive for communicable diseases</t>
  </si>
  <si>
    <t>No. of pregnant / nursing women connected to treatment for communicable diseases</t>
  </si>
  <si>
    <t>No. of pregnant / nursing women connected to therapeutic counseling services</t>
  </si>
  <si>
    <t>No. of pregnant / nursing women connected to MOUD</t>
  </si>
  <si>
    <t>No. of pregnant / nursing women connected to professional mental health care</t>
  </si>
  <si>
    <t>No. of pregnant / nursing women connected to peer supports</t>
  </si>
  <si>
    <t xml:space="preserve">No. of pregnant / nursing women connected to housing </t>
  </si>
  <si>
    <t>No. of pregnant / nursing women connected to childcare</t>
  </si>
  <si>
    <t>No. of pregnant / nursing women connected to eduction or job training</t>
  </si>
  <si>
    <t>No. of pregnant / nursing women connected to a job / employment</t>
  </si>
  <si>
    <t>No. of babies with neonatal abstinence syndrome treated</t>
  </si>
  <si>
    <t>No. of children (up to age 18) completing some form of detox</t>
  </si>
  <si>
    <t>No. of children (up to age 18)  connected to therapeutic counseling services</t>
  </si>
  <si>
    <t>No. of children (up to age 18)  connected to MOUD</t>
  </si>
  <si>
    <t>No. of children (up to age 18)  connected to professional mental health care</t>
  </si>
  <si>
    <t>No. of children (up to age 18)  connected to peer supports</t>
  </si>
  <si>
    <t>No. of children (up to age 18) tested for communicable diseases</t>
  </si>
  <si>
    <t>No. of children (up to age 18) testing positive for communicable diseases</t>
  </si>
  <si>
    <t>No. of children (up to age 18) connected to treatment for communicable diseases</t>
  </si>
  <si>
    <t>No. of individuals receiving SUD screening while incarcerated</t>
  </si>
  <si>
    <t>No. of individuals completing some form of detox while incarcerated</t>
  </si>
  <si>
    <t>No. of individuals tested for communicable diseases while incarcerated</t>
  </si>
  <si>
    <t>No. of individuals testing positive for communicable diseases while incarcerated</t>
  </si>
  <si>
    <t>No. of individuals connected to treatment for communicable diseases while incarcerated</t>
  </si>
  <si>
    <t>No. of individuals provided SUD therapuetic counseling while incarcerated</t>
  </si>
  <si>
    <t>No. of individuals provided Medication Assisted Treatment for SUD while incarcerated</t>
  </si>
  <si>
    <t>No. of individuals provided professional mental health care while incarcerated</t>
  </si>
  <si>
    <t>No. of individuals connected to peer supports while incarcerated</t>
  </si>
  <si>
    <t>No. of individuals provided with eduction or job training while incarcerated</t>
  </si>
  <si>
    <t>No. of individuals incarcerated provided with an SUD-specific release plan</t>
  </si>
  <si>
    <t>No. of individuals diverted from incarceration to treatment</t>
  </si>
  <si>
    <t>No. of individuals diverted from incarceration to housing</t>
  </si>
  <si>
    <t>No. of individuals connected to SUD therapuetic counseling while on monitored release</t>
  </si>
  <si>
    <t>No. of individuals connected to MOUD while on monintored release</t>
  </si>
  <si>
    <t>No. of individuals enrolled into court approved SUD-related deferred adjudication</t>
  </si>
  <si>
    <t>No. of individuals successfully completing the terms of SUD-related deferred adjudication</t>
  </si>
  <si>
    <t>No. of drug court participants enrolled</t>
  </si>
  <si>
    <t>No. of drug court participants graduated</t>
  </si>
  <si>
    <t>No. of adults completing some form of detox</t>
  </si>
  <si>
    <t>No. of adults tested for communicable diseases</t>
  </si>
  <si>
    <t>No. of adults testing positive for communicable diseases</t>
  </si>
  <si>
    <t>No. of adults connected to treatment for communicable diseases</t>
  </si>
  <si>
    <t>No. of adults connected to theraputic counseling services</t>
  </si>
  <si>
    <t>No. of adults connected to MOUD</t>
  </si>
  <si>
    <t>No. of adults connected to professional mental health care</t>
  </si>
  <si>
    <t>No. of adults connected to peer supports</t>
  </si>
  <si>
    <t xml:space="preserve">No. of adults connected to housing </t>
  </si>
  <si>
    <t>No. of adults connected to childcare</t>
  </si>
  <si>
    <t>No. of adults connected to eduction or job training</t>
  </si>
  <si>
    <t>No. of adults connected to a job / employment</t>
  </si>
  <si>
    <t>No. of people engaged during harm prevention outreach efforts</t>
  </si>
  <si>
    <t>No. of Naloxone kits distributed to at-risk individuals</t>
  </si>
  <si>
    <t>No. of Fentanyl test kits distributed to at-risk individuals</t>
  </si>
  <si>
    <t>No. of clean syringe exchanges conducted</t>
  </si>
  <si>
    <t>Reported No. of overdoses reversed</t>
  </si>
  <si>
    <t>Choose City/County</t>
  </si>
  <si>
    <t>Choose FY</t>
  </si>
  <si>
    <t>Accomack County</t>
  </si>
  <si>
    <t>2024-2025</t>
  </si>
  <si>
    <t>9(C) Revenue Bonds</t>
  </si>
  <si>
    <t>Albemarle County</t>
  </si>
  <si>
    <t>2025-2026</t>
  </si>
  <si>
    <t>9(D) Revenue Bonds</t>
  </si>
  <si>
    <t>Alexandria City</t>
  </si>
  <si>
    <t>2026-2027</t>
  </si>
  <si>
    <t>Administration of Health Insurance</t>
  </si>
  <si>
    <t>Alleghany County</t>
  </si>
  <si>
    <t>2027-2028</t>
  </si>
  <si>
    <t>Agricultural Council</t>
  </si>
  <si>
    <t>Amelia County</t>
  </si>
  <si>
    <t>2028-2029</t>
  </si>
  <si>
    <t>American Revolution 250 Commission</t>
  </si>
  <si>
    <t>Amherst County</t>
  </si>
  <si>
    <t>2029-2030</t>
  </si>
  <si>
    <t>Appropriation Vetoes</t>
  </si>
  <si>
    <t>Appomattox County</t>
  </si>
  <si>
    <t>Attorney General and Department of Law</t>
  </si>
  <si>
    <t>Arlington County</t>
  </si>
  <si>
    <t>Auditor of Public Accounts</t>
  </si>
  <si>
    <t>Augusta County</t>
  </si>
  <si>
    <t>Augusta Correctional Center</t>
  </si>
  <si>
    <t>Bath County</t>
  </si>
  <si>
    <t>Autism Advisory Council</t>
  </si>
  <si>
    <t>Bedford County</t>
  </si>
  <si>
    <t>Baskerville Correctional Center</t>
  </si>
  <si>
    <t>Bland County</t>
  </si>
  <si>
    <t>Behavioral Health Commission</t>
  </si>
  <si>
    <t>Botetourt County</t>
  </si>
  <si>
    <t>Bland Correctional Center</t>
  </si>
  <si>
    <t>Bristol City</t>
  </si>
  <si>
    <t>Blue Ridge Community College</t>
  </si>
  <si>
    <t>Brunswick County</t>
  </si>
  <si>
    <t>Board of Accountancy</t>
  </si>
  <si>
    <t>Buchanan County</t>
  </si>
  <si>
    <t>Board of Bar Examiners</t>
  </si>
  <si>
    <t>Buckingham County</t>
  </si>
  <si>
    <t>Brightpoint Community College</t>
  </si>
  <si>
    <t>Buena Vista City</t>
  </si>
  <si>
    <t>Brown v. Board of Education Scholarship Committee</t>
  </si>
  <si>
    <t>Campbell County</t>
  </si>
  <si>
    <t>Brunswick Correctional Center</t>
  </si>
  <si>
    <t>Caroline County</t>
  </si>
  <si>
    <t>Buckingham Correctional Center</t>
  </si>
  <si>
    <t>Carroll County</t>
  </si>
  <si>
    <t>Capitol Square Preservation Council</t>
  </si>
  <si>
    <t>Charles City County</t>
  </si>
  <si>
    <t>Catawba Hospital</t>
  </si>
  <si>
    <t>Charlotte County</t>
  </si>
  <si>
    <t>Central Appropriations</t>
  </si>
  <si>
    <t>Charlottesville City</t>
  </si>
  <si>
    <t>Central Capital Outlay</t>
  </si>
  <si>
    <t>Chesapeake City</t>
  </si>
  <si>
    <t>Central Region Correctional Field Units</t>
  </si>
  <si>
    <t>Chesterfield County</t>
  </si>
  <si>
    <t>Central State Hospital</t>
  </si>
  <si>
    <t>Clarke County</t>
  </si>
  <si>
    <t>Central Virginia Community College</t>
  </si>
  <si>
    <t>Colonial Heights City</t>
  </si>
  <si>
    <t>Central Virginia Training Center</t>
  </si>
  <si>
    <t>Covington City</t>
  </si>
  <si>
    <t>Chesapeake Bay Commission</t>
  </si>
  <si>
    <t>Craig County</t>
  </si>
  <si>
    <t>Children's Services Act</t>
  </si>
  <si>
    <t>Culpeper County</t>
  </si>
  <si>
    <t>Christopher Newport University</t>
  </si>
  <si>
    <t>Cumberland County</t>
  </si>
  <si>
    <t>Circuit Courts</t>
  </si>
  <si>
    <t>Danville City</t>
  </si>
  <si>
    <t>Citizens' Advisory Council on Furnishing and Interpreting the Executive Mansion</t>
  </si>
  <si>
    <t>Dickenson County</t>
  </si>
  <si>
    <t>Coffeewood Correctional Center</t>
  </si>
  <si>
    <t>Dinwiddie County</t>
  </si>
  <si>
    <t>Combined District Courts</t>
  </si>
  <si>
    <t>Emporia City</t>
  </si>
  <si>
    <t>Commission on Electric Utility Regulation</t>
  </si>
  <si>
    <t>Essex County</t>
  </si>
  <si>
    <t>Commission on School Construction and Modernization</t>
  </si>
  <si>
    <t>Fairfax County</t>
  </si>
  <si>
    <t>Commission on the May 31, 2019 Virginia Beach Mass Shooting</t>
  </si>
  <si>
    <t>Fairfax City</t>
  </si>
  <si>
    <t>Commission on the Virginia Alcohol Safety Action Program</t>
  </si>
  <si>
    <t>Falls Church City</t>
  </si>
  <si>
    <t>Commission on Unemployment Compensation</t>
  </si>
  <si>
    <t>Fauquier County</t>
  </si>
  <si>
    <t>Commission to Evaluate Opportunity For Minority Business Expansion</t>
  </si>
  <si>
    <t>Floyd County</t>
  </si>
  <si>
    <t>Commission to Study Slavery and Subsequent De Jure and De Facto Racial and Economic Discrimination Against African Americans</t>
  </si>
  <si>
    <t>Fluvanna County</t>
  </si>
  <si>
    <t>Commissioners for the Promotion of Uniformity of Legislation in the United States</t>
  </si>
  <si>
    <t>Franklin City</t>
  </si>
  <si>
    <t>Commonwealth Center for Children and Adolescents</t>
  </si>
  <si>
    <t>Franklin County</t>
  </si>
  <si>
    <t>Commonwealth's Attorneys' Services Council</t>
  </si>
  <si>
    <t>Frederick County</t>
  </si>
  <si>
    <t>Compensation Board</t>
  </si>
  <si>
    <t>Fredericksburg City</t>
  </si>
  <si>
    <t>Cooperative Extension and Agricultural Research Services</t>
  </si>
  <si>
    <t>Galax City</t>
  </si>
  <si>
    <t>Corrections--Employee Relations and Training</t>
  </si>
  <si>
    <t>Giles County</t>
  </si>
  <si>
    <t>Court of Appeals of Virginia</t>
  </si>
  <si>
    <t>Gloucester County</t>
  </si>
  <si>
    <t>Culpeper Correctional Facility for Women</t>
  </si>
  <si>
    <t>Goochland County</t>
  </si>
  <si>
    <t>Danville Community College</t>
  </si>
  <si>
    <t>Grayson County</t>
  </si>
  <si>
    <t>Deerfield Correctional Center</t>
  </si>
  <si>
    <t>Greene County</t>
  </si>
  <si>
    <t>Department for Aging and Rehabilitative Services</t>
  </si>
  <si>
    <t>Greensville County</t>
  </si>
  <si>
    <t>Department for the Blind and Vision Impaired</t>
  </si>
  <si>
    <t>Halifax County</t>
  </si>
  <si>
    <t>Department for the Deaf and Hard-Of-Hearing</t>
  </si>
  <si>
    <t>Hampton City</t>
  </si>
  <si>
    <t>Department of Accounts</t>
  </si>
  <si>
    <t>Hanover County</t>
  </si>
  <si>
    <t>Department of Accounts - City/County Treasurers</t>
  </si>
  <si>
    <t>Harrisonburg City</t>
  </si>
  <si>
    <t>Department of Accounts Transfer Payments</t>
  </si>
  <si>
    <t>Henrico County</t>
  </si>
  <si>
    <t>Department of Accounts-Statewide Activities</t>
  </si>
  <si>
    <t>Henry County</t>
  </si>
  <si>
    <t>Department of Agriculture and Consumer Services</t>
  </si>
  <si>
    <t>Highland County</t>
  </si>
  <si>
    <t>Department of Aviation</t>
  </si>
  <si>
    <t>Hopewell City</t>
  </si>
  <si>
    <t>Department of Behavioral Health and Developmental Services</t>
  </si>
  <si>
    <t>Isle of Wight County</t>
  </si>
  <si>
    <t>Department of Conservation and Recreation</t>
  </si>
  <si>
    <t>James City County</t>
  </si>
  <si>
    <t>Department of Corrections</t>
  </si>
  <si>
    <t>King and Queen County</t>
  </si>
  <si>
    <t>Department of Corrections--Central Administration</t>
  </si>
  <si>
    <t>King George County</t>
  </si>
  <si>
    <t>Department of Corrections--Division of Institutions</t>
  </si>
  <si>
    <t>King William County</t>
  </si>
  <si>
    <t>Department of Corrections--Institutions</t>
  </si>
  <si>
    <t>Lancaster County</t>
  </si>
  <si>
    <t>Department of Criminal Justice Services</t>
  </si>
  <si>
    <t>Lee County</t>
  </si>
  <si>
    <t>Department of Education, Central Office Operations</t>
  </si>
  <si>
    <t>Lexington City</t>
  </si>
  <si>
    <t>Department of Elections</t>
  </si>
  <si>
    <t>Loudoun County</t>
  </si>
  <si>
    <t>Department of Emergency Management</t>
  </si>
  <si>
    <t>Louisa County</t>
  </si>
  <si>
    <t>Department of Energy</t>
  </si>
  <si>
    <t>Lunenbeurg County</t>
  </si>
  <si>
    <t>Department of Environmental Quality</t>
  </si>
  <si>
    <t>Lynchburg City</t>
  </si>
  <si>
    <t>Department of Fire Programs</t>
  </si>
  <si>
    <t>Madison County</t>
  </si>
  <si>
    <t>Department of Forensic Science</t>
  </si>
  <si>
    <t>Manassas City</t>
  </si>
  <si>
    <t>Department of Forestry</t>
  </si>
  <si>
    <t>Manassas Park City</t>
  </si>
  <si>
    <t>Department of General Services</t>
  </si>
  <si>
    <t>Martinsville City</t>
  </si>
  <si>
    <t>Department of Health</t>
  </si>
  <si>
    <t>Mathews County</t>
  </si>
  <si>
    <t>Department of Health Professions</t>
  </si>
  <si>
    <t>Mecklenburg County</t>
  </si>
  <si>
    <t>Department of Historic Resources</t>
  </si>
  <si>
    <t>Middlesex County</t>
  </si>
  <si>
    <t>Department of Housing and Community Development</t>
  </si>
  <si>
    <t>Montgomery County</t>
  </si>
  <si>
    <t>Department of Human Resource Management</t>
  </si>
  <si>
    <t>Nelson County</t>
  </si>
  <si>
    <t>Department of Juvenile Justice</t>
  </si>
  <si>
    <t>New Kent County</t>
  </si>
  <si>
    <t>Department of Labor and Industry</t>
  </si>
  <si>
    <t>Newport News City</t>
  </si>
  <si>
    <t>Department of Medical Assistance Services</t>
  </si>
  <si>
    <t>Norfolk City</t>
  </si>
  <si>
    <t>Department of Military Affairs</t>
  </si>
  <si>
    <t>Northampton County</t>
  </si>
  <si>
    <t>Department of Motor Vehicles</t>
  </si>
  <si>
    <t>Northumberland County</t>
  </si>
  <si>
    <t>Department of Motor Vehicles Transfer Payments</t>
  </si>
  <si>
    <t>Norton City</t>
  </si>
  <si>
    <t>Department of Planning and Budget</t>
  </si>
  <si>
    <t>Nottoway County</t>
  </si>
  <si>
    <t>Department of Professional and Occupational Regulation</t>
  </si>
  <si>
    <t>Orange County</t>
  </si>
  <si>
    <t>Department of Rail and Public Transportation</t>
  </si>
  <si>
    <t>Page County</t>
  </si>
  <si>
    <t>Department of Small Business and Supplier Diversity</t>
  </si>
  <si>
    <t>Patrick County</t>
  </si>
  <si>
    <t>Department of Social Services</t>
  </si>
  <si>
    <t>Petersburg City</t>
  </si>
  <si>
    <t>Department of State Police</t>
  </si>
  <si>
    <t>Pittsylvania County</t>
  </si>
  <si>
    <t>Department of Taxation</t>
  </si>
  <si>
    <t>Poquoson City</t>
  </si>
  <si>
    <t>Department of the Treasury</t>
  </si>
  <si>
    <t>Portsmouth City</t>
  </si>
  <si>
    <t>Department of Transportation</t>
  </si>
  <si>
    <t>Powhatan County</t>
  </si>
  <si>
    <t>Department of Transportation Transfer Payments</t>
  </si>
  <si>
    <t>Prince Edward County</t>
  </si>
  <si>
    <t xml:space="preserve">Department of Treasury - Statewide Activities  </t>
  </si>
  <si>
    <t>Prince George County</t>
  </si>
  <si>
    <t xml:space="preserve">Department of Treasury - Trust Funds </t>
  </si>
  <si>
    <t>Prince William County</t>
  </si>
  <si>
    <t>Department of Veterans Services</t>
  </si>
  <si>
    <t>Pulaski County</t>
  </si>
  <si>
    <t>Department of Wildlife Resources</t>
  </si>
  <si>
    <t>Radford City</t>
  </si>
  <si>
    <t>Department of Workforce Development and Advancement</t>
  </si>
  <si>
    <t>Rappahannock County</t>
  </si>
  <si>
    <t>Dillwyn Correctional Center</t>
  </si>
  <si>
    <t>Richmond City</t>
  </si>
  <si>
    <t>Direct Aid to Public Education</t>
  </si>
  <si>
    <t>Richmond County</t>
  </si>
  <si>
    <t>Division of Capitol Police</t>
  </si>
  <si>
    <t>Roanoke City</t>
  </si>
  <si>
    <t>Division of Community Corrections</t>
  </si>
  <si>
    <t>Roanoke County</t>
  </si>
  <si>
    <t>Division of Debt Collection</t>
  </si>
  <si>
    <t>Rockbridge County</t>
  </si>
  <si>
    <t>Division of Legislative Automated Systems</t>
  </si>
  <si>
    <t>Rockingham County</t>
  </si>
  <si>
    <t>Division of Legislative Services</t>
  </si>
  <si>
    <t>Russell County</t>
  </si>
  <si>
    <t>Dr. Martin Luther King, Jr. Memorial Commission</t>
  </si>
  <si>
    <t>Salem City</t>
  </si>
  <si>
    <t>Eastern Shore Community College</t>
  </si>
  <si>
    <t>Scott County</t>
  </si>
  <si>
    <t>Eastern State Hospital</t>
  </si>
  <si>
    <t>Shenandoah County</t>
  </si>
  <si>
    <t>Eastern Virginia Medical School</t>
  </si>
  <si>
    <t>Smyth County</t>
  </si>
  <si>
    <t>Economic Development Incentive Payments</t>
  </si>
  <si>
    <t>Southampton County</t>
  </si>
  <si>
    <t>Fluvanna Correctional Center for Women</t>
  </si>
  <si>
    <t>Spotsylvania County</t>
  </si>
  <si>
    <t>Fort Monroe Authority</t>
  </si>
  <si>
    <t>Stafford County</t>
  </si>
  <si>
    <t>Frontier Culture Museum of Virginia</t>
  </si>
  <si>
    <t>Staunton City</t>
  </si>
  <si>
    <t>General District Courts</t>
  </si>
  <si>
    <t>Suffolk City</t>
  </si>
  <si>
    <t>General Fund Resources</t>
  </si>
  <si>
    <t>Surry County</t>
  </si>
  <si>
    <t>General Provisions</t>
  </si>
  <si>
    <t>Sussex County</t>
  </si>
  <si>
    <t>George Mason University</t>
  </si>
  <si>
    <t>Tazewell County</t>
  </si>
  <si>
    <t xml:space="preserve">Germanna Community College </t>
  </si>
  <si>
    <t>Virginia Beach City</t>
  </si>
  <si>
    <t>Grants to Localities</t>
  </si>
  <si>
    <t>Warren County</t>
  </si>
  <si>
    <t>Green Rock Correctional Center</t>
  </si>
  <si>
    <t>Washington County</t>
  </si>
  <si>
    <t>Greensville Correctional Center</t>
  </si>
  <si>
    <t>Waynesboro City</t>
  </si>
  <si>
    <t>Gunston Hall</t>
  </si>
  <si>
    <t>Westmoreland County</t>
  </si>
  <si>
    <t>Haynesville Correctional Center</t>
  </si>
  <si>
    <t>Williamsburg City</t>
  </si>
  <si>
    <t>Higher Education Cross-Cutting</t>
  </si>
  <si>
    <t>Winchester City</t>
  </si>
  <si>
    <t>Higher Education Research Initiative</t>
  </si>
  <si>
    <t>Wise County</t>
  </si>
  <si>
    <t>Hiram Davis Medical Center</t>
  </si>
  <si>
    <t>Wythe County</t>
  </si>
  <si>
    <t>House of Delegates</t>
  </si>
  <si>
    <t>York County</t>
  </si>
  <si>
    <t>Indian Creek Correctional Center</t>
  </si>
  <si>
    <t>Indigent Defense Commission</t>
  </si>
  <si>
    <t>In-State Undergraduate Tuition Moderation</t>
  </si>
  <si>
    <t>Institute for Advanced Learning and Research</t>
  </si>
  <si>
    <t>Intellectual Disabilities Training Centers</t>
  </si>
  <si>
    <t>Interstate Organization Contributions</t>
  </si>
  <si>
    <t>J. Sargeant Reynolds Community College</t>
  </si>
  <si>
    <t>James Madison University</t>
  </si>
  <si>
    <t>James River Correctional Center</t>
  </si>
  <si>
    <t>Jamestown-Yorktown Commemorations</t>
  </si>
  <si>
    <t>Jamestown-Yorktown Foundation</t>
  </si>
  <si>
    <t>Joint Commission on Administrative Rules</t>
  </si>
  <si>
    <t>Joint Commission on Health Care</t>
  </si>
  <si>
    <t>Joint Commission on Technology and Science</t>
  </si>
  <si>
    <t>Joint Commission on Transportation Accountability</t>
  </si>
  <si>
    <t>Joint Legislative Audit and Review Commission</t>
  </si>
  <si>
    <t>Jones and Cabacoy Veterans Care Center</t>
  </si>
  <si>
    <t>Judicial Department Reversion Clearing Account</t>
  </si>
  <si>
    <t>Judicial Inquiry and Review Commission</t>
  </si>
  <si>
    <t>Juvenile and Domestic Relations District Courts</t>
  </si>
  <si>
    <t>Keen Mountain Correctional Center</t>
  </si>
  <si>
    <t>Laurel Ridge Community College</t>
  </si>
  <si>
    <t>Legislative Department Reversion Clearing Account</t>
  </si>
  <si>
    <t>Lieutenant Governor</t>
  </si>
  <si>
    <t>Longwood University</t>
  </si>
  <si>
    <t>Lunenburg Correctional Center</t>
  </si>
  <si>
    <t>Magistrate System</t>
  </si>
  <si>
    <t>Maintain Affordable Access</t>
  </si>
  <si>
    <t>Manufacturing Development Commission</t>
  </si>
  <si>
    <t>Marine Resources Commission</t>
  </si>
  <si>
    <t>Marion Correctional Center</t>
  </si>
  <si>
    <t>Mental Health Treatment Centers</t>
  </si>
  <si>
    <t>Motor Vehicle Dealer Board</t>
  </si>
  <si>
    <t>Mountain Empire Community College</t>
  </si>
  <si>
    <t>Mountain Gateway Community College</t>
  </si>
  <si>
    <t>New College Institute</t>
  </si>
  <si>
    <t>New River Community College</t>
  </si>
  <si>
    <t>Norfolk State University</t>
  </si>
  <si>
    <t>Northern Virginia Community College</t>
  </si>
  <si>
    <t>Northern Virginia Mental Health Institute</t>
  </si>
  <si>
    <t>Nottoway Correctional Center</t>
  </si>
  <si>
    <t>Office of Data Governance and Analytics</t>
  </si>
  <si>
    <t>Office of the Governor</t>
  </si>
  <si>
    <t>Office of the State Inspector General</t>
  </si>
  <si>
    <t>Old Dominion University</t>
  </si>
  <si>
    <t>Online Virginia Network Authority</t>
  </si>
  <si>
    <t>Opioid Abatement Authority</t>
  </si>
  <si>
    <t>Patrick and Henry Community College</t>
  </si>
  <si>
    <t>Paul D. Camp Community College</t>
  </si>
  <si>
    <t>Piedmont Geriatric Hospital</t>
  </si>
  <si>
    <t>Piedmont Virginia Community College</t>
  </si>
  <si>
    <t>Planned Reversions</t>
  </si>
  <si>
    <t>Pocahontas State Correctional Center</t>
  </si>
  <si>
    <t>Powhatan Correctional Center</t>
  </si>
  <si>
    <t>Puller Veterans Care Center</t>
  </si>
  <si>
    <t>Radford University</t>
  </si>
  <si>
    <t xml:space="preserve">Rappahannock Community College </t>
  </si>
  <si>
    <t>Red Onion State Prison</t>
  </si>
  <si>
    <t>Richard Bland College</t>
  </si>
  <si>
    <t>River North Correctional Center</t>
  </si>
  <si>
    <t>Roanoke Higher Education Authority</t>
  </si>
  <si>
    <t>Secretary of Administration</t>
  </si>
  <si>
    <t>Secretary of Agriculture and Forestry</t>
  </si>
  <si>
    <t>Secretary of Commerce and Trade</t>
  </si>
  <si>
    <t>Secretary of Education</t>
  </si>
  <si>
    <t>Secretary of Finance</t>
  </si>
  <si>
    <t>Secretary of Health and Human Resources</t>
  </si>
  <si>
    <t>Secretary of Labor</t>
  </si>
  <si>
    <t>Secretary of Natural and Historic Resources</t>
  </si>
  <si>
    <t>Secretary of Public Safety and Homeland Security</t>
  </si>
  <si>
    <t>Secretary of the Commonwealth</t>
  </si>
  <si>
    <t>Secretary of Transportation</t>
  </si>
  <si>
    <t>Secretary of Veterans and Defense Affairs</t>
  </si>
  <si>
    <t>Senate of Virginia</t>
  </si>
  <si>
    <t>Sitter &amp; Barfoot Veterans Care Center</t>
  </si>
  <si>
    <t>Small Business Commission</t>
  </si>
  <si>
    <t>Southeastern Universities Research Association Doing Business for Jefferson Science Associates, LLC</t>
  </si>
  <si>
    <t>Southeastern Virginia Training Center</t>
  </si>
  <si>
    <t>Southern Virginia Higher Education Center</t>
  </si>
  <si>
    <t>Southern Virginia Mental Health Institute</t>
  </si>
  <si>
    <t>Southside Virginia Community College</t>
  </si>
  <si>
    <t>Southwest Virginia Community College</t>
  </si>
  <si>
    <t>Southwest Virginia Higher Education Center</t>
  </si>
  <si>
    <t>Southwestern Virginia Mental Health Institute</t>
  </si>
  <si>
    <t>St. Brides Correctional Center</t>
  </si>
  <si>
    <t>State Corporation Commission</t>
  </si>
  <si>
    <t>State Council of Higher Education for Virginia</t>
  </si>
  <si>
    <t>State Farm Complex</t>
  </si>
  <si>
    <t>State Farm Enterprise Unit</t>
  </si>
  <si>
    <t>State Grants to Nonstate Entities-Nonstate Agencies</t>
  </si>
  <si>
    <t>State Water Commission</t>
  </si>
  <si>
    <t>Supreme Court</t>
  </si>
  <si>
    <t>Sussex I and II State Prisons Complex</t>
  </si>
  <si>
    <t>Sussex One State Prison</t>
  </si>
  <si>
    <t>Sussex Two State Prison</t>
  </si>
  <si>
    <t>The College of William and Mary in Virginia</t>
  </si>
  <si>
    <t>The Library Of Virginia</t>
  </si>
  <si>
    <t>The Science Museum of Virginia</t>
  </si>
  <si>
    <t>Tidewater Community College</t>
  </si>
  <si>
    <t>Tobacco Region Revitalization Commission</t>
  </si>
  <si>
    <t>Treasury Board</t>
  </si>
  <si>
    <t>Treasury Construction Financing</t>
  </si>
  <si>
    <t>University of Mary Washington</t>
  </si>
  <si>
    <t>University of Virginia</t>
  </si>
  <si>
    <t>University of Virginia Medical Center</t>
  </si>
  <si>
    <t>University of Virginia's College at Wise</t>
  </si>
  <si>
    <t>Veterans Services Foundation</t>
  </si>
  <si>
    <t>Virginia Alcoholic Beverage Control Authority</t>
  </si>
  <si>
    <t>Virginia Bicentennial of the American War of 1812 Commission</t>
  </si>
  <si>
    <t>Virginia Board for People with Disabilities</t>
  </si>
  <si>
    <t>Virginia Cannabis Control Authority</t>
  </si>
  <si>
    <t>Virginia Center for Behavioral Rehabilitation</t>
  </si>
  <si>
    <t>Virginia Coal and Energy Commission</t>
  </si>
  <si>
    <t>Virginia Code Commission</t>
  </si>
  <si>
    <t>Virginia College Building Authority</t>
  </si>
  <si>
    <t>Virginia College Savings Plan</t>
  </si>
  <si>
    <t>Virginia Commercial Space Flight Authority</t>
  </si>
  <si>
    <t>Virginia Commission for the Arts</t>
  </si>
  <si>
    <t>Virginia Commission on Intergovernmental Cooperation</t>
  </si>
  <si>
    <t>Virginia Commission on Youth</t>
  </si>
  <si>
    <t>Virginia Commonwealth University</t>
  </si>
  <si>
    <t>Virginia Community College System</t>
  </si>
  <si>
    <t>Virginia Community College System  - Shared Services Center</t>
  </si>
  <si>
    <t>Virginia Community College System-Central Office</t>
  </si>
  <si>
    <t>Virginia Conflict of Interest and Ethics Advisory Council</t>
  </si>
  <si>
    <t>Virginia Cooperative Extension and Agricultural Experiment Station</t>
  </si>
  <si>
    <t>Virginia Correctional Center for Women</t>
  </si>
  <si>
    <t>Virginia Correctional Enterprises</t>
  </si>
  <si>
    <t>Virginia Criminal Sentencing Commission</t>
  </si>
  <si>
    <t>Virginia Disability Commission</t>
  </si>
  <si>
    <t>Virginia Economic Development Partnership</t>
  </si>
  <si>
    <t>Virginia Employment Commission</t>
  </si>
  <si>
    <t>Virginia Foundation for Healthy Youth</t>
  </si>
  <si>
    <t>Virginia Freedom of Information Advisory Council</t>
  </si>
  <si>
    <t>Virginia Highlands Community College</t>
  </si>
  <si>
    <t>Virginia Housing Commission</t>
  </si>
  <si>
    <t>Virginia Information Technologies Agency</t>
  </si>
  <si>
    <t>Virginia Innovation Partnership Authority</t>
  </si>
  <si>
    <t>Virginia Institute of Marine Science</t>
  </si>
  <si>
    <t>Virginia Lottery</t>
  </si>
  <si>
    <t>Virginia Management Fellows Program Administration</t>
  </si>
  <si>
    <t>Virginia Military Institute</t>
  </si>
  <si>
    <t>Virginia Museum of Fine Arts</t>
  </si>
  <si>
    <t>Virginia Museum of Natural History</t>
  </si>
  <si>
    <t>Virginia Parole Board</t>
  </si>
  <si>
    <t>Virginia Passenger Rail Authority</t>
  </si>
  <si>
    <t>Virginia Peninsula Community College</t>
  </si>
  <si>
    <t>Virginia Polytechnic Institute and State University</t>
  </si>
  <si>
    <t>Virginia Port Authority</t>
  </si>
  <si>
    <t>Virginia Racing Commission</t>
  </si>
  <si>
    <t>Virginia Rehabilitation Center for the Blind and Vision Impaired</t>
  </si>
  <si>
    <t>Virginia Resources Authority</t>
  </si>
  <si>
    <t>Virginia Retirement System</t>
  </si>
  <si>
    <t>Virginia School for the Deaf and the Blind</t>
  </si>
  <si>
    <t>Virginia State Bar</t>
  </si>
  <si>
    <t>Virginia State Crime Commission</t>
  </si>
  <si>
    <t>Virginia State University</t>
  </si>
  <si>
    <t>Virginia Tourism Authority</t>
  </si>
  <si>
    <t>Virginia Veterans Care Center</t>
  </si>
  <si>
    <t>Virginia Western Community College</t>
  </si>
  <si>
    <t>Virginia Workers' Compensation Commission</t>
  </si>
  <si>
    <t>Virginia World War I and World War II Commemoration Commission</t>
  </si>
  <si>
    <t>Virginia-Israel Advisory Board</t>
  </si>
  <si>
    <t>Wallens Ridge State Prison</t>
  </si>
  <si>
    <t>Western Region Correctional Field Units</t>
  </si>
  <si>
    <t>Western State Hospital</t>
  </si>
  <si>
    <t>Wilson Workforce and Rehabilitation Center</t>
  </si>
  <si>
    <t>Wytheville Community College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</si>
</sst>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164" formatCode="&quot;$&quot;#,##0"/>
    <numFmt numFmtId="165" formatCode="0.0"/>
    <numFmt numFmtId="166" formatCode="&quot;$&quot;#,##0.00"/>
    <numFmt numFmtId="167" formatCode="#,##0.0"/>
  </numFmts>
  <fonts count="30">
    <font>
      <sz val="11"/>
      <color theme="1"/>
      <name val="Calibri"/>
      <family val="2"/>
      <scheme val="minor"/>
    </font>
    <font>
      <b/>
      <sz val="11"/>
      <color theme="1"/>
      <name val="Calibri"/>
      <family val="2"/>
      <scheme val="minor"/>
    </font>
    <font>
      <b/>
      <sz val="14"/>
      <color theme="1"/>
      <name val="Arial"/>
      <family val="2"/>
    </font>
    <font>
      <sz val="11"/>
      <name val="Calibri"/>
      <family val="2"/>
    </font>
    <font>
      <sz val="8"/>
      <name val="Calibri"/>
      <family val="2"/>
      <scheme val="minor"/>
    </font>
    <font>
      <sz val="11"/>
      <color theme="1"/>
      <name val="Arial"/>
      <family val="2"/>
    </font>
    <font>
      <b/>
      <sz val="11"/>
      <color theme="1"/>
      <name val="Arial"/>
      <family val="2"/>
    </font>
    <font>
      <b/>
      <sz val="12"/>
      <color theme="1"/>
      <name val="Arial"/>
      <family val="2"/>
    </font>
    <font>
      <b/>
      <u/>
      <sz val="12"/>
      <color theme="1"/>
      <name val="Arial"/>
      <family val="2"/>
    </font>
    <font>
      <sz val="12"/>
      <color theme="1"/>
      <name val="Arial"/>
      <family val="2"/>
    </font>
    <font>
      <b/>
      <u/>
      <sz val="11"/>
      <color theme="1"/>
      <name val="Arial"/>
      <family val="2"/>
    </font>
    <font>
      <b/>
      <sz val="22"/>
      <color theme="1"/>
      <name val="Arial"/>
      <family val="2"/>
    </font>
    <font>
      <sz val="16"/>
      <color theme="1"/>
      <name val="Calibri"/>
      <family val="2"/>
      <scheme val="minor"/>
    </font>
    <font>
      <b/>
      <sz val="16"/>
      <color theme="1"/>
      <name val="Merriweather"/>
    </font>
    <font>
      <b/>
      <sz val="16"/>
      <color theme="1"/>
      <name val="Arial"/>
      <family val="2"/>
    </font>
    <font>
      <b/>
      <sz val="17"/>
      <color theme="1"/>
      <name val="Merriweather"/>
    </font>
    <font>
      <sz val="12"/>
      <name val="Arial"/>
      <family val="2"/>
    </font>
    <font>
      <b/>
      <i/>
      <sz val="11"/>
      <color theme="1"/>
      <name val="Arial"/>
      <family val="2"/>
    </font>
    <font>
      <sz val="11"/>
      <name val="Arial"/>
      <family val="2"/>
    </font>
    <font>
      <u/>
      <sz val="11"/>
      <color theme="1"/>
      <name val="Arial"/>
      <family val="2"/>
    </font>
    <font>
      <b/>
      <i/>
      <sz val="12"/>
      <color theme="1"/>
      <name val="Arial"/>
      <family val="2"/>
    </font>
    <font>
      <b/>
      <u/>
      <sz val="14"/>
      <color theme="1"/>
      <name val="Arial"/>
      <family val="2"/>
    </font>
    <font>
      <b/>
      <sz val="13"/>
      <color theme="1"/>
      <name val="Arial"/>
      <family val="2"/>
    </font>
    <font>
      <b/>
      <u/>
      <sz val="13"/>
      <color theme="1"/>
      <name val="Arial"/>
      <family val="2"/>
    </font>
    <font>
      <b/>
      <i/>
      <sz val="10"/>
      <color theme="1"/>
      <name val="Arial"/>
      <family val="2"/>
    </font>
    <font>
      <b/>
      <i/>
      <sz val="10.5"/>
      <color theme="1"/>
      <name val="Arial"/>
      <family val="2"/>
    </font>
    <font>
      <b/>
      <i/>
      <sz val="14"/>
      <color theme="1"/>
      <name val="Arial"/>
      <family val="2"/>
    </font>
    <font>
      <sz val="14"/>
      <color theme="1"/>
      <name val="Arial"/>
      <family val="2"/>
    </font>
    <font>
      <sz val="10"/>
      <name val="Arial"/>
      <family val="2"/>
    </font>
    <font>
      <sz val="12"/>
      <color indexed="8"/>
      <name val="arial"/>
      <family val="2"/>
    </font>
  </fonts>
  <fills count="11">
    <fill>
      <patternFill patternType="none"/>
    </fill>
    <fill>
      <patternFill patternType="gray125"/>
    </fill>
    <fill>
      <patternFill patternType="solid">
        <fgColor theme="0"/>
        <bgColor theme="4" tint="0.79998168889431442"/>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9"/>
        <bgColor indexed="64"/>
      </patternFill>
    </fill>
  </fills>
  <borders count="7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theme="6"/>
      </left>
      <right style="thin">
        <color theme="6"/>
      </right>
      <top style="thin">
        <color theme="6"/>
      </top>
      <bottom style="thin">
        <color theme="6"/>
      </bottom>
      <diagonal/>
    </border>
    <border>
      <left style="thin">
        <color indexed="64"/>
      </left>
      <right style="thin">
        <color theme="6"/>
      </right>
      <top style="thin">
        <color theme="6"/>
      </top>
      <bottom style="thin">
        <color theme="6"/>
      </bottom>
      <diagonal/>
    </border>
    <border>
      <left style="thin">
        <color theme="6"/>
      </left>
      <right style="thin">
        <color indexed="64"/>
      </right>
      <top style="thin">
        <color theme="6"/>
      </top>
      <bottom style="thin">
        <color theme="6"/>
      </bottom>
      <diagonal/>
    </border>
    <border>
      <left style="thin">
        <color indexed="64"/>
      </left>
      <right/>
      <top style="thin">
        <color theme="6"/>
      </top>
      <bottom style="thin">
        <color theme="6"/>
      </bottom>
      <diagonal/>
    </border>
    <border>
      <left style="thin">
        <color indexed="64"/>
      </left>
      <right/>
      <top style="thin">
        <color theme="6"/>
      </top>
      <bottom style="thin">
        <color indexed="64"/>
      </bottom>
      <diagonal/>
    </border>
    <border>
      <left style="thin">
        <color theme="6"/>
      </left>
      <right style="thin">
        <color theme="6"/>
      </right>
      <top style="thin">
        <color theme="6"/>
      </top>
      <bottom/>
      <diagonal/>
    </border>
    <border>
      <left style="thin">
        <color indexed="64"/>
      </left>
      <right style="thin">
        <color theme="6"/>
      </right>
      <top style="thin">
        <color theme="6"/>
      </top>
      <bottom/>
      <diagonal/>
    </border>
    <border>
      <left/>
      <right style="thin">
        <color indexed="64"/>
      </right>
      <top style="thin">
        <color indexed="64"/>
      </top>
      <bottom style="thin">
        <color theme="6"/>
      </bottom>
      <diagonal/>
    </border>
    <border>
      <left style="thin">
        <color indexed="64"/>
      </left>
      <right/>
      <top style="thin">
        <color indexed="64"/>
      </top>
      <bottom style="thin">
        <color theme="6"/>
      </bottom>
      <diagonal/>
    </border>
    <border>
      <left style="thin">
        <color indexed="64"/>
      </left>
      <right style="thin">
        <color indexed="64"/>
      </right>
      <top style="thin">
        <color indexed="64"/>
      </top>
      <bottom style="thin">
        <color theme="6"/>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right style="thin">
        <color indexed="64"/>
      </right>
      <top style="thin">
        <color theme="0" tint="-0.24994659260841701"/>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6"/>
      </bottom>
      <diagonal/>
    </border>
    <border>
      <left style="thin">
        <color theme="0" tint="-0.34998626667073579"/>
      </left>
      <right style="thin">
        <color indexed="64"/>
      </right>
      <top style="thin">
        <color theme="0" tint="-0.34998626667073579"/>
      </top>
      <bottom/>
      <diagonal/>
    </border>
    <border>
      <left style="thin">
        <color theme="0" tint="-0.24994659260841701"/>
      </left>
      <right style="thin">
        <color indexed="64"/>
      </right>
      <top style="thin">
        <color theme="0" tint="-0.24994659260841701"/>
      </top>
      <bottom/>
      <diagonal/>
    </border>
    <border>
      <left style="thin">
        <color theme="6"/>
      </left>
      <right style="thin">
        <color theme="6"/>
      </right>
      <top style="thin">
        <color theme="6"/>
      </top>
      <bottom style="thin">
        <color indexed="64"/>
      </bottom>
      <diagonal/>
    </border>
    <border>
      <left style="thin">
        <color theme="6"/>
      </left>
      <right style="thin">
        <color indexed="64"/>
      </right>
      <top style="thin">
        <color theme="6"/>
      </top>
      <bottom style="thin">
        <color indexed="64"/>
      </bottom>
      <diagonal/>
    </border>
    <border>
      <left style="thin">
        <color indexed="64"/>
      </left>
      <right style="thin">
        <color theme="0" tint="-0.24994659260841701"/>
      </right>
      <top style="thin">
        <color theme="6"/>
      </top>
      <bottom style="thin">
        <color theme="0" tint="-0.24994659260841701"/>
      </bottom>
      <diagonal/>
    </border>
    <border>
      <left style="thin">
        <color theme="0" tint="-0.24994659260841701"/>
      </left>
      <right style="thin">
        <color theme="0" tint="-0.24994659260841701"/>
      </right>
      <top style="thin">
        <color theme="6"/>
      </top>
      <bottom style="thin">
        <color theme="0" tint="-0.24994659260841701"/>
      </bottom>
      <diagonal/>
    </border>
    <border>
      <left style="thin">
        <color indexed="64"/>
      </left>
      <right style="thin">
        <color theme="0" tint="-0.24994659260841701"/>
      </right>
      <top style="thin">
        <color theme="0" tint="-0.24994659260841701"/>
      </top>
      <bottom style="thin">
        <color theme="6"/>
      </bottom>
      <diagonal/>
    </border>
    <border>
      <left style="thin">
        <color theme="0" tint="-0.24994659260841701"/>
      </left>
      <right style="thin">
        <color theme="0" tint="-0.24994659260841701"/>
      </right>
      <top style="thin">
        <color theme="0" tint="-0.24994659260841701"/>
      </top>
      <bottom style="thin">
        <color theme="6"/>
      </bottom>
      <diagonal/>
    </border>
    <border>
      <left style="thin">
        <color theme="6"/>
      </left>
      <right style="thin">
        <color theme="6"/>
      </right>
      <top/>
      <bottom style="thin">
        <color theme="6"/>
      </bottom>
      <diagonal/>
    </border>
    <border>
      <left style="thin">
        <color theme="6"/>
      </left>
      <right style="thin">
        <color indexed="64"/>
      </right>
      <top/>
      <bottom style="thin">
        <color theme="6"/>
      </bottom>
      <diagonal/>
    </border>
    <border>
      <left style="thin">
        <color indexed="64"/>
      </left>
      <right style="thin">
        <color theme="6"/>
      </right>
      <top/>
      <bottom style="thin">
        <color theme="6"/>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double">
        <color indexed="64"/>
      </bottom>
      <diagonal/>
    </border>
    <border>
      <left style="thin">
        <color indexed="64"/>
      </left>
      <right style="thin">
        <color theme="0" tint="-0.24994659260841701"/>
      </right>
      <top style="thin">
        <color indexed="64"/>
      </top>
      <bottom style="double">
        <color indexed="64"/>
      </bottom>
      <diagonal/>
    </border>
    <border>
      <left style="thin">
        <color theme="0" tint="-0.24994659260841701"/>
      </left>
      <right style="thin">
        <color indexed="64"/>
      </right>
      <top style="thin">
        <color indexed="64"/>
      </top>
      <bottom style="double">
        <color indexed="64"/>
      </bottom>
      <diagonal/>
    </border>
    <border>
      <left style="thin">
        <color theme="0" tint="-0.24994659260841701"/>
      </left>
      <right/>
      <top style="thin">
        <color indexed="64"/>
      </top>
      <bottom style="thin">
        <color indexed="64"/>
      </bottom>
      <diagonal/>
    </border>
    <border>
      <left style="thin">
        <color indexed="64"/>
      </left>
      <right style="thin">
        <color indexed="64"/>
      </right>
      <top style="thin">
        <color theme="6"/>
      </top>
      <bottom style="thin">
        <color theme="6"/>
      </bottom>
      <diagonal/>
    </border>
    <border>
      <left style="thin">
        <color indexed="64"/>
      </left>
      <right style="thin">
        <color indexed="64"/>
      </right>
      <top style="thin">
        <color theme="6"/>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auto="1"/>
      </bottom>
      <diagonal/>
    </border>
  </borders>
  <cellStyleXfs count="3">
    <xf numFmtId="0" fontId="0" fillId="0" borderId="0"/>
    <xf numFmtId="0" fontId="3" fillId="0" borderId="0"/>
    <xf numFmtId="0" fontId="28" fillId="0" borderId="0">
      <alignment vertical="center"/>
    </xf>
  </cellStyleXfs>
  <cellXfs count="248">
    <xf numFmtId="0" fontId="0" fillId="0" borderId="0" xfId="0"/>
    <xf numFmtId="0" fontId="5" fillId="0" borderId="0" xfId="0" applyFont="1"/>
    <xf numFmtId="0" fontId="5" fillId="0" borderId="0" xfId="0" applyFont="1" applyAlignment="1">
      <alignment horizontal="center"/>
    </xf>
    <xf numFmtId="0" fontId="6" fillId="0" borderId="0" xfId="0" applyFont="1" applyAlignment="1">
      <alignment horizontal="right"/>
    </xf>
    <xf numFmtId="0" fontId="6" fillId="0" borderId="0" xfId="0" applyFont="1"/>
    <xf numFmtId="0" fontId="5" fillId="0" borderId="7" xfId="0" applyFont="1" applyBorder="1" applyAlignment="1">
      <alignment horizontal="center"/>
    </xf>
    <xf numFmtId="0" fontId="5" fillId="0" borderId="10" xfId="0" applyFont="1" applyBorder="1"/>
    <xf numFmtId="0" fontId="10" fillId="0" borderId="0" xfId="0" applyFont="1"/>
    <xf numFmtId="0" fontId="5" fillId="0" borderId="0" xfId="0" applyFont="1" applyAlignment="1">
      <alignment vertical="center"/>
    </xf>
    <xf numFmtId="0" fontId="14" fillId="0" borderId="0" xfId="0" applyFont="1"/>
    <xf numFmtId="0" fontId="6" fillId="0" borderId="9" xfId="0" applyFont="1" applyBorder="1" applyAlignment="1">
      <alignment horizontal="center" vertical="center"/>
    </xf>
    <xf numFmtId="166" fontId="5" fillId="7" borderId="12" xfId="0" applyNumberFormat="1" applyFont="1" applyFill="1" applyBorder="1" applyAlignment="1" applyProtection="1">
      <alignment horizontal="center"/>
      <protection locked="0"/>
    </xf>
    <xf numFmtId="166" fontId="5" fillId="7" borderId="17" xfId="0" applyNumberFormat="1" applyFont="1" applyFill="1" applyBorder="1" applyAlignment="1" applyProtection="1">
      <alignment horizontal="center"/>
      <protection locked="0"/>
    </xf>
    <xf numFmtId="1" fontId="5" fillId="7" borderId="12" xfId="0" applyNumberFormat="1" applyFont="1" applyFill="1" applyBorder="1" applyAlignment="1" applyProtection="1">
      <alignment horizontal="center"/>
      <protection locked="0"/>
    </xf>
    <xf numFmtId="1" fontId="5" fillId="7" borderId="17" xfId="0" applyNumberFormat="1" applyFont="1" applyFill="1" applyBorder="1" applyAlignment="1" applyProtection="1">
      <alignment horizontal="center"/>
      <protection locked="0"/>
    </xf>
    <xf numFmtId="0" fontId="11" fillId="0" borderId="0" xfId="0" applyFont="1" applyAlignment="1">
      <alignment wrapText="1"/>
    </xf>
    <xf numFmtId="0" fontId="9" fillId="0" borderId="0" xfId="0" applyFont="1"/>
    <xf numFmtId="0" fontId="2" fillId="0" borderId="0" xfId="0" applyFont="1"/>
    <xf numFmtId="0" fontId="5" fillId="0" borderId="6" xfId="0" applyFont="1" applyBorder="1" applyAlignment="1">
      <alignment horizontal="center" vertical="center" wrapText="1"/>
    </xf>
    <xf numFmtId="42" fontId="6" fillId="0" borderId="0" xfId="0" applyNumberFormat="1" applyFont="1" applyAlignment="1">
      <alignment vertical="center"/>
    </xf>
    <xf numFmtId="42" fontId="5" fillId="0" borderId="0" xfId="0" applyNumberFormat="1" applyFont="1" applyAlignment="1">
      <alignment horizontal="center" vertical="center"/>
    </xf>
    <xf numFmtId="42" fontId="5" fillId="0" borderId="0" xfId="0" applyNumberFormat="1" applyFont="1" applyAlignment="1">
      <alignment vertical="center"/>
    </xf>
    <xf numFmtId="0" fontId="5" fillId="0" borderId="0" xfId="0" applyFont="1" applyAlignment="1">
      <alignment horizontal="left" wrapText="1"/>
    </xf>
    <xf numFmtId="0" fontId="6" fillId="0" borderId="0" xfId="0" applyFont="1" applyAlignment="1">
      <alignment horizontal="right" vertical="center" wrapText="1"/>
    </xf>
    <xf numFmtId="0" fontId="6" fillId="0" borderId="7" xfId="0" applyFont="1" applyBorder="1" applyAlignment="1">
      <alignment horizontal="right" vertical="center" wrapText="1"/>
    </xf>
    <xf numFmtId="0" fontId="16" fillId="2" borderId="0" xfId="1" applyFont="1" applyFill="1" applyAlignment="1">
      <alignment horizontal="left" vertical="center"/>
    </xf>
    <xf numFmtId="0" fontId="16" fillId="3" borderId="0" xfId="1" applyFont="1" applyFill="1" applyAlignment="1">
      <alignment horizontal="left" vertical="center"/>
    </xf>
    <xf numFmtId="0" fontId="6" fillId="0" borderId="0" xfId="0" applyFont="1" applyAlignment="1">
      <alignment vertical="center"/>
    </xf>
    <xf numFmtId="0" fontId="17" fillId="0" borderId="0" xfId="0" applyFont="1"/>
    <xf numFmtId="0" fontId="6"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5" fillId="6" borderId="28" xfId="0" applyFont="1" applyFill="1" applyBorder="1" applyProtection="1">
      <protection locked="0"/>
    </xf>
    <xf numFmtId="0" fontId="6" fillId="0" borderId="6" xfId="0" applyFont="1" applyBorder="1" applyAlignment="1">
      <alignment horizontal="center" vertical="center"/>
    </xf>
    <xf numFmtId="0" fontId="5" fillId="6" borderId="43" xfId="0" applyFont="1" applyFill="1" applyBorder="1" applyProtection="1">
      <protection locked="0"/>
    </xf>
    <xf numFmtId="0" fontId="6" fillId="0" borderId="6" xfId="0" applyFont="1" applyBorder="1" applyAlignment="1">
      <alignment horizontal="right"/>
    </xf>
    <xf numFmtId="0" fontId="6" fillId="0" borderId="1" xfId="0" applyFont="1" applyBorder="1" applyAlignment="1">
      <alignment horizontal="center" vertical="center"/>
    </xf>
    <xf numFmtId="0" fontId="5" fillId="0" borderId="2" xfId="0" applyFont="1" applyBorder="1" applyAlignment="1">
      <alignment vertical="center"/>
    </xf>
    <xf numFmtId="0" fontId="5" fillId="6" borderId="46" xfId="0" applyFont="1" applyFill="1" applyBorder="1" applyAlignment="1" applyProtection="1">
      <alignment vertical="center" wrapText="1"/>
      <protection locked="0"/>
    </xf>
    <xf numFmtId="0" fontId="5" fillId="6" borderId="49" xfId="0" applyFont="1" applyFill="1" applyBorder="1" applyAlignment="1" applyProtection="1">
      <alignment vertical="center" wrapText="1"/>
      <protection locked="0"/>
    </xf>
    <xf numFmtId="0" fontId="5" fillId="6" borderId="37" xfId="0" applyFont="1" applyFill="1" applyBorder="1" applyAlignment="1" applyProtection="1">
      <alignment horizontal="center"/>
      <protection locked="0"/>
    </xf>
    <xf numFmtId="0" fontId="5" fillId="6" borderId="33" xfId="0" applyFont="1" applyFill="1" applyBorder="1" applyAlignment="1" applyProtection="1">
      <alignment horizontal="center"/>
      <protection locked="0"/>
    </xf>
    <xf numFmtId="165" fontId="5" fillId="6" borderId="37" xfId="0" applyNumberFormat="1" applyFont="1" applyFill="1" applyBorder="1" applyAlignment="1" applyProtection="1">
      <alignment horizontal="center" vertical="center"/>
      <protection locked="0"/>
    </xf>
    <xf numFmtId="165" fontId="5" fillId="6" borderId="33" xfId="0" applyNumberFormat="1" applyFont="1" applyFill="1" applyBorder="1" applyAlignment="1" applyProtection="1">
      <alignment horizontal="center" vertical="center"/>
      <protection locked="0"/>
    </xf>
    <xf numFmtId="0" fontId="5" fillId="6" borderId="44" xfId="0" applyFont="1" applyFill="1" applyBorder="1" applyAlignment="1" applyProtection="1">
      <alignment horizontal="center" vertical="center"/>
      <protection locked="0"/>
    </xf>
    <xf numFmtId="0" fontId="5" fillId="6" borderId="47" xfId="0" applyFont="1" applyFill="1" applyBorder="1" applyAlignment="1" applyProtection="1">
      <alignment horizontal="center" vertical="center"/>
      <protection locked="0"/>
    </xf>
    <xf numFmtId="165" fontId="5" fillId="7" borderId="38" xfId="0" applyNumberFormat="1" applyFont="1" applyFill="1" applyBorder="1" applyAlignment="1" applyProtection="1">
      <alignment horizontal="center"/>
      <protection locked="0"/>
    </xf>
    <xf numFmtId="0" fontId="5" fillId="7" borderId="32" xfId="0" applyFont="1" applyFill="1" applyBorder="1" applyProtection="1">
      <protection locked="0"/>
    </xf>
    <xf numFmtId="165" fontId="5" fillId="7" borderId="29" xfId="0" applyNumberFormat="1" applyFont="1" applyFill="1" applyBorder="1" applyAlignment="1" applyProtection="1">
      <alignment horizontal="center"/>
      <protection locked="0"/>
    </xf>
    <xf numFmtId="165" fontId="5" fillId="7" borderId="31" xfId="0" applyNumberFormat="1" applyFont="1" applyFill="1" applyBorder="1" applyAlignment="1" applyProtection="1">
      <alignment horizontal="center"/>
      <protection locked="0"/>
    </xf>
    <xf numFmtId="165" fontId="5" fillId="7" borderId="37" xfId="0" applyNumberFormat="1" applyFont="1" applyFill="1" applyBorder="1" applyAlignment="1" applyProtection="1">
      <alignment horizontal="center"/>
      <protection locked="0"/>
    </xf>
    <xf numFmtId="165" fontId="5" fillId="7" borderId="33" xfId="0" applyNumberFormat="1" applyFont="1" applyFill="1" applyBorder="1" applyAlignment="1" applyProtection="1">
      <alignment horizontal="center"/>
      <protection locked="0"/>
    </xf>
    <xf numFmtId="165" fontId="5" fillId="7" borderId="40" xfId="0" applyNumberFormat="1" applyFont="1" applyFill="1" applyBorder="1" applyAlignment="1" applyProtection="1">
      <alignment horizontal="center"/>
      <protection locked="0"/>
    </xf>
    <xf numFmtId="166" fontId="5" fillId="7" borderId="52" xfId="0" applyNumberFormat="1" applyFont="1" applyFill="1" applyBorder="1" applyAlignment="1" applyProtection="1">
      <alignment horizontal="center"/>
      <protection locked="0"/>
    </xf>
    <xf numFmtId="1" fontId="5" fillId="7" borderId="52" xfId="0" applyNumberFormat="1" applyFont="1" applyFill="1" applyBorder="1" applyAlignment="1" applyProtection="1">
      <alignment horizontal="center"/>
      <protection locked="0"/>
    </xf>
    <xf numFmtId="2" fontId="5" fillId="7" borderId="52" xfId="0" applyNumberFormat="1" applyFont="1" applyFill="1" applyBorder="1" applyAlignment="1" applyProtection="1">
      <alignment horizontal="center"/>
      <protection locked="0"/>
    </xf>
    <xf numFmtId="2" fontId="18" fillId="7" borderId="12" xfId="0" applyNumberFormat="1" applyFont="1" applyFill="1" applyBorder="1" applyAlignment="1" applyProtection="1">
      <alignment horizontal="center"/>
      <protection locked="0"/>
    </xf>
    <xf numFmtId="166" fontId="5" fillId="7" borderId="55" xfId="0" applyNumberFormat="1" applyFont="1" applyFill="1" applyBorder="1" applyAlignment="1" applyProtection="1">
      <alignment horizontal="center"/>
      <protection locked="0"/>
    </xf>
    <xf numFmtId="1" fontId="5" fillId="7" borderId="55" xfId="0" applyNumberFormat="1" applyFont="1" applyFill="1" applyBorder="1" applyAlignment="1" applyProtection="1">
      <alignment horizontal="center"/>
      <protection locked="0"/>
    </xf>
    <xf numFmtId="166" fontId="5" fillId="7" borderId="57" xfId="0" applyNumberFormat="1" applyFont="1" applyFill="1" applyBorder="1" applyAlignment="1" applyProtection="1">
      <alignment horizontal="center"/>
      <protection locked="0"/>
    </xf>
    <xf numFmtId="1" fontId="5" fillId="7" borderId="57" xfId="0" applyNumberFormat="1" applyFont="1" applyFill="1" applyBorder="1" applyAlignment="1" applyProtection="1">
      <alignment horizontal="center"/>
      <protection locked="0"/>
    </xf>
    <xf numFmtId="2" fontId="5" fillId="7" borderId="13" xfId="0" applyNumberFormat="1" applyFont="1" applyFill="1" applyBorder="1" applyAlignment="1" applyProtection="1">
      <alignment horizontal="center"/>
      <protection locked="0"/>
    </xf>
    <xf numFmtId="2" fontId="5" fillId="7" borderId="54" xfId="0" applyNumberFormat="1" applyFont="1" applyFill="1" applyBorder="1" applyAlignment="1" applyProtection="1">
      <alignment horizontal="center"/>
      <protection locked="0"/>
    </xf>
    <xf numFmtId="2" fontId="5" fillId="7" borderId="56" xfId="0" applyNumberFormat="1" applyFont="1" applyFill="1" applyBorder="1" applyAlignment="1" applyProtection="1">
      <alignment horizontal="center"/>
      <protection locked="0"/>
    </xf>
    <xf numFmtId="2" fontId="5" fillId="7" borderId="18" xfId="0" applyNumberFormat="1" applyFont="1" applyFill="1" applyBorder="1" applyAlignment="1" applyProtection="1">
      <alignment horizontal="center"/>
      <protection locked="0"/>
    </xf>
    <xf numFmtId="164" fontId="5" fillId="7" borderId="38" xfId="0" applyNumberFormat="1" applyFont="1" applyFill="1" applyBorder="1" applyAlignment="1" applyProtection="1">
      <alignment horizontal="center"/>
      <protection locked="0"/>
    </xf>
    <xf numFmtId="164" fontId="5" fillId="7" borderId="29" xfId="0" applyNumberFormat="1" applyFont="1" applyFill="1" applyBorder="1" applyAlignment="1" applyProtection="1">
      <alignment horizontal="center"/>
      <protection locked="0"/>
    </xf>
    <xf numFmtId="164" fontId="5" fillId="7" borderId="31" xfId="0" applyNumberFormat="1" applyFont="1" applyFill="1" applyBorder="1" applyAlignment="1" applyProtection="1">
      <alignment horizontal="center"/>
      <protection locked="0"/>
    </xf>
    <xf numFmtId="164" fontId="5" fillId="7" borderId="41" xfId="0" applyNumberFormat="1" applyFont="1" applyFill="1" applyBorder="1" applyAlignment="1" applyProtection="1">
      <alignment horizontal="center"/>
      <protection locked="0"/>
    </xf>
    <xf numFmtId="0" fontId="6" fillId="0" borderId="0" xfId="0" applyFont="1" applyAlignment="1">
      <alignment horizontal="center"/>
    </xf>
    <xf numFmtId="164" fontId="5" fillId="6" borderId="38" xfId="0" applyNumberFormat="1" applyFont="1" applyFill="1" applyBorder="1" applyAlignment="1" applyProtection="1">
      <alignment horizontal="center" vertical="center"/>
      <protection locked="0"/>
    </xf>
    <xf numFmtId="164" fontId="5" fillId="6" borderId="29" xfId="0" applyNumberFormat="1" applyFont="1" applyFill="1" applyBorder="1" applyAlignment="1" applyProtection="1">
      <alignment horizontal="center" vertical="center"/>
      <protection locked="0"/>
    </xf>
    <xf numFmtId="0" fontId="5" fillId="0" borderId="34" xfId="0" applyFont="1" applyBorder="1" applyAlignment="1">
      <alignment horizontal="center"/>
    </xf>
    <xf numFmtId="0" fontId="5" fillId="0" borderId="35" xfId="0" applyFont="1" applyBorder="1" applyAlignment="1">
      <alignment horizontal="center"/>
    </xf>
    <xf numFmtId="0" fontId="5" fillId="0" borderId="36" xfId="0" applyFont="1" applyBorder="1" applyAlignment="1">
      <alignment horizontal="center"/>
    </xf>
    <xf numFmtId="166" fontId="5" fillId="6" borderId="44" xfId="0" applyNumberFormat="1" applyFont="1" applyFill="1" applyBorder="1" applyAlignment="1" applyProtection="1">
      <alignment horizontal="center" vertical="center"/>
      <protection locked="0"/>
    </xf>
    <xf numFmtId="166" fontId="5" fillId="6" borderId="38" xfId="0" applyNumberFormat="1" applyFont="1" applyFill="1" applyBorder="1" applyAlignment="1" applyProtection="1">
      <alignment horizontal="center" vertical="center"/>
      <protection locked="0"/>
    </xf>
    <xf numFmtId="166" fontId="5" fillId="6" borderId="47" xfId="0" applyNumberFormat="1" applyFont="1" applyFill="1" applyBorder="1" applyAlignment="1" applyProtection="1">
      <alignment horizontal="center" vertical="center"/>
      <protection locked="0"/>
    </xf>
    <xf numFmtId="166" fontId="5" fillId="6" borderId="29" xfId="0" applyNumberFormat="1" applyFont="1" applyFill="1" applyBorder="1" applyAlignment="1" applyProtection="1">
      <alignment horizontal="center" vertical="center"/>
      <protection locked="0"/>
    </xf>
    <xf numFmtId="2" fontId="18" fillId="7" borderId="58" xfId="0" applyNumberFormat="1" applyFont="1" applyFill="1" applyBorder="1" applyAlignment="1" applyProtection="1">
      <alignment horizontal="center"/>
      <protection locked="0"/>
    </xf>
    <xf numFmtId="166" fontId="5" fillId="7" borderId="58" xfId="0" applyNumberFormat="1" applyFont="1" applyFill="1" applyBorder="1" applyAlignment="1" applyProtection="1">
      <alignment horizontal="center"/>
      <protection locked="0"/>
    </xf>
    <xf numFmtId="1" fontId="5" fillId="7" borderId="58" xfId="0" applyNumberFormat="1" applyFont="1" applyFill="1" applyBorder="1" applyAlignment="1" applyProtection="1">
      <alignment horizontal="center"/>
      <protection locked="0"/>
    </xf>
    <xf numFmtId="2" fontId="5" fillId="7" borderId="60" xfId="0" applyNumberFormat="1" applyFont="1" applyFill="1" applyBorder="1" applyAlignment="1" applyProtection="1">
      <alignment horizontal="center"/>
      <protection locked="0"/>
    </xf>
    <xf numFmtId="164" fontId="5" fillId="8" borderId="39" xfId="0" applyNumberFormat="1" applyFont="1" applyFill="1" applyBorder="1" applyAlignment="1">
      <alignment horizontal="center"/>
    </xf>
    <xf numFmtId="164" fontId="5" fillId="8" borderId="30" xfId="0" applyNumberFormat="1" applyFont="1" applyFill="1" applyBorder="1" applyAlignment="1">
      <alignment horizontal="center"/>
    </xf>
    <xf numFmtId="164" fontId="5" fillId="8" borderId="51" xfId="0" applyNumberFormat="1" applyFont="1" applyFill="1" applyBorder="1" applyAlignment="1">
      <alignment horizontal="center"/>
    </xf>
    <xf numFmtId="165" fontId="6" fillId="8" borderId="1" xfId="0" applyNumberFormat="1" applyFont="1" applyFill="1" applyBorder="1" applyAlignment="1">
      <alignment horizontal="center"/>
    </xf>
    <xf numFmtId="164" fontId="6" fillId="8" borderId="2" xfId="0" applyNumberFormat="1" applyFont="1" applyFill="1" applyBorder="1" applyAlignment="1">
      <alignment horizontal="center"/>
    </xf>
    <xf numFmtId="164" fontId="6" fillId="8" borderId="3" xfId="0" applyNumberFormat="1" applyFont="1" applyFill="1" applyBorder="1" applyAlignment="1">
      <alignment horizontal="center"/>
    </xf>
    <xf numFmtId="164" fontId="5" fillId="8" borderId="42" xfId="0" applyNumberFormat="1" applyFont="1" applyFill="1" applyBorder="1" applyAlignment="1">
      <alignment horizontal="center"/>
    </xf>
    <xf numFmtId="164" fontId="5" fillId="8" borderId="59" xfId="0" applyNumberFormat="1" applyFont="1" applyFill="1" applyBorder="1" applyAlignment="1">
      <alignment horizontal="center"/>
    </xf>
    <xf numFmtId="164" fontId="5" fillId="8" borderId="14" xfId="0" applyNumberFormat="1" applyFont="1" applyFill="1" applyBorder="1" applyAlignment="1">
      <alignment horizontal="center"/>
    </xf>
    <xf numFmtId="164" fontId="5" fillId="8" borderId="53" xfId="0" applyNumberFormat="1" applyFont="1" applyFill="1" applyBorder="1" applyAlignment="1">
      <alignment horizontal="center"/>
    </xf>
    <xf numFmtId="2" fontId="6" fillId="8" borderId="1" xfId="0" applyNumberFormat="1" applyFont="1" applyFill="1" applyBorder="1" applyAlignment="1">
      <alignment horizontal="center"/>
    </xf>
    <xf numFmtId="2" fontId="6" fillId="8" borderId="2" xfId="0" applyNumberFormat="1" applyFont="1" applyFill="1" applyBorder="1" applyAlignment="1">
      <alignment horizontal="center"/>
    </xf>
    <xf numFmtId="167" fontId="6" fillId="8" borderId="61" xfId="0" applyNumberFormat="1" applyFont="1" applyFill="1" applyBorder="1" applyAlignment="1">
      <alignment horizontal="center"/>
    </xf>
    <xf numFmtId="164" fontId="6" fillId="8" borderId="4" xfId="0" applyNumberFormat="1" applyFont="1" applyFill="1" applyBorder="1" applyAlignment="1">
      <alignment horizontal="center"/>
    </xf>
    <xf numFmtId="164" fontId="6" fillId="8" borderId="62" xfId="0" applyNumberFormat="1" applyFont="1" applyFill="1" applyBorder="1" applyAlignment="1">
      <alignment horizontal="center"/>
    </xf>
    <xf numFmtId="165" fontId="6" fillId="8" borderId="2" xfId="0" applyNumberFormat="1" applyFont="1" applyFill="1" applyBorder="1" applyAlignment="1">
      <alignment horizontal="center"/>
    </xf>
    <xf numFmtId="164" fontId="6" fillId="8" borderId="2" xfId="0" applyNumberFormat="1" applyFont="1" applyFill="1" applyBorder="1" applyAlignment="1">
      <alignment horizontal="center" vertical="center"/>
    </xf>
    <xf numFmtId="164" fontId="6" fillId="8" borderId="3" xfId="0" applyNumberFormat="1" applyFont="1" applyFill="1" applyBorder="1" applyAlignment="1">
      <alignment horizontal="center" vertical="center"/>
    </xf>
    <xf numFmtId="164" fontId="5" fillId="8" borderId="45" xfId="0" applyNumberFormat="1" applyFont="1" applyFill="1" applyBorder="1" applyAlignment="1">
      <alignment horizontal="center"/>
    </xf>
    <xf numFmtId="164" fontId="5" fillId="8" borderId="48" xfId="0" applyNumberFormat="1" applyFont="1" applyFill="1" applyBorder="1" applyAlignment="1">
      <alignment horizontal="center"/>
    </xf>
    <xf numFmtId="164" fontId="5" fillId="8" borderId="50" xfId="0" applyNumberFormat="1" applyFont="1" applyFill="1" applyBorder="1" applyAlignment="1">
      <alignment horizontal="center"/>
    </xf>
    <xf numFmtId="165" fontId="6" fillId="8" borderId="1" xfId="0" applyNumberFormat="1" applyFont="1" applyFill="1" applyBorder="1" applyAlignment="1">
      <alignment horizontal="center" vertical="center"/>
    </xf>
    <xf numFmtId="0" fontId="5" fillId="9" borderId="6" xfId="0" applyFont="1" applyFill="1" applyBorder="1" applyAlignment="1">
      <alignment horizontal="center" vertical="center" wrapText="1"/>
    </xf>
    <xf numFmtId="164" fontId="6" fillId="8" borderId="65" xfId="0" applyNumberFormat="1" applyFont="1" applyFill="1" applyBorder="1" applyAlignment="1">
      <alignment vertical="center"/>
    </xf>
    <xf numFmtId="164" fontId="6" fillId="8" borderId="64" xfId="0" applyNumberFormat="1" applyFont="1" applyFill="1" applyBorder="1" applyAlignment="1">
      <alignment vertical="center"/>
    </xf>
    <xf numFmtId="164" fontId="6" fillId="8" borderId="66" xfId="0" applyNumberFormat="1" applyFont="1" applyFill="1" applyBorder="1" applyAlignment="1">
      <alignment vertical="center"/>
    </xf>
    <xf numFmtId="165" fontId="5" fillId="6" borderId="70" xfId="0" applyNumberFormat="1" applyFont="1" applyFill="1" applyBorder="1" applyAlignment="1" applyProtection="1">
      <alignment horizontal="center" vertical="center"/>
      <protection locked="0"/>
    </xf>
    <xf numFmtId="164" fontId="5" fillId="6" borderId="71" xfId="0" applyNumberFormat="1" applyFont="1" applyFill="1" applyBorder="1" applyAlignment="1" applyProtection="1">
      <alignment horizontal="center" vertical="center"/>
      <protection locked="0"/>
    </xf>
    <xf numFmtId="0" fontId="6" fillId="8" borderId="1" xfId="0" applyFont="1" applyFill="1" applyBorder="1" applyAlignment="1">
      <alignment horizontal="centerContinuous" vertical="center"/>
    </xf>
    <xf numFmtId="0" fontId="6" fillId="8" borderId="2" xfId="0" applyFont="1" applyFill="1" applyBorder="1" applyAlignment="1">
      <alignment horizontal="centerContinuous" vertical="center"/>
    </xf>
    <xf numFmtId="0" fontId="6" fillId="8" borderId="3" xfId="0" applyFont="1" applyFill="1" applyBorder="1" applyAlignment="1">
      <alignment horizontal="centerContinuous" vertical="center"/>
    </xf>
    <xf numFmtId="0" fontId="6" fillId="4" borderId="1" xfId="0" applyFont="1" applyFill="1" applyBorder="1" applyAlignment="1">
      <alignment horizontal="centerContinuous" vertical="center"/>
    </xf>
    <xf numFmtId="0" fontId="6" fillId="4" borderId="2" xfId="0" applyFont="1" applyFill="1" applyBorder="1" applyAlignment="1">
      <alignment horizontal="centerContinuous" vertical="center"/>
    </xf>
    <xf numFmtId="0" fontId="6" fillId="4" borderId="3" xfId="0" applyFont="1" applyFill="1" applyBorder="1" applyAlignment="1">
      <alignment horizontal="centerContinuous" vertical="center"/>
    </xf>
    <xf numFmtId="0" fontId="7" fillId="0" borderId="0" xfId="0" applyFont="1" applyAlignment="1">
      <alignment horizontal="right" vertical="center"/>
    </xf>
    <xf numFmtId="164" fontId="6" fillId="0" borderId="0" xfId="0" applyNumberFormat="1" applyFont="1" applyAlignment="1">
      <alignment vertical="center"/>
    </xf>
    <xf numFmtId="0" fontId="7" fillId="0" borderId="6" xfId="0" applyFont="1" applyBorder="1" applyAlignment="1">
      <alignment horizontal="center" vertical="center"/>
    </xf>
    <xf numFmtId="0" fontId="6" fillId="0" borderId="6" xfId="0" applyFont="1" applyBorder="1" applyAlignment="1">
      <alignment vertical="center"/>
    </xf>
    <xf numFmtId="0" fontId="20" fillId="0" borderId="0" xfId="0" applyFont="1" applyAlignment="1">
      <alignment vertical="center"/>
    </xf>
    <xf numFmtId="0" fontId="19" fillId="0" borderId="0" xfId="0" applyFont="1"/>
    <xf numFmtId="0" fontId="17" fillId="0" borderId="0" xfId="0" applyFont="1" applyAlignment="1">
      <alignment horizontal="right"/>
    </xf>
    <xf numFmtId="0" fontId="23" fillId="0" borderId="0" xfId="0" applyFont="1" applyAlignment="1">
      <alignment vertical="center"/>
    </xf>
    <xf numFmtId="0" fontId="21" fillId="7" borderId="0" xfId="0" applyFont="1" applyFill="1" applyAlignment="1">
      <alignment horizontal="left" vertical="center"/>
    </xf>
    <xf numFmtId="0" fontId="5" fillId="7" borderId="0" xfId="0" applyFont="1" applyFill="1" applyAlignment="1">
      <alignment horizontal="left" vertical="center"/>
    </xf>
    <xf numFmtId="0" fontId="21" fillId="5" borderId="0" xfId="0" applyFont="1" applyFill="1" applyAlignment="1">
      <alignment vertical="center"/>
    </xf>
    <xf numFmtId="0" fontId="19" fillId="5" borderId="0" xfId="0" applyFont="1" applyFill="1" applyAlignment="1">
      <alignment vertical="center"/>
    </xf>
    <xf numFmtId="0" fontId="21" fillId="6" borderId="0" xfId="0" applyFont="1" applyFill="1" applyAlignment="1">
      <alignment vertical="center"/>
    </xf>
    <xf numFmtId="0" fontId="5" fillId="6" borderId="0" xfId="0" applyFont="1" applyFill="1" applyAlignment="1">
      <alignment vertical="center"/>
    </xf>
    <xf numFmtId="0" fontId="17" fillId="6" borderId="0" xfId="0" applyFont="1" applyFill="1" applyAlignment="1">
      <alignment horizontal="right" vertical="center"/>
    </xf>
    <xf numFmtId="0" fontId="7" fillId="0" borderId="6" xfId="0" applyFont="1" applyBorder="1" applyAlignment="1">
      <alignment horizontal="center"/>
    </xf>
    <xf numFmtId="0" fontId="5" fillId="0" borderId="5" xfId="0" applyFont="1" applyBorder="1" applyAlignment="1">
      <alignment horizontal="left" vertical="center" wrapText="1"/>
    </xf>
    <xf numFmtId="0" fontId="5" fillId="0" borderId="23" xfId="0" applyFont="1" applyBorder="1" applyAlignment="1">
      <alignment horizontal="left" vertical="center" wrapText="1"/>
    </xf>
    <xf numFmtId="0" fontId="6" fillId="0" borderId="6" xfId="0" applyFont="1" applyBorder="1" applyAlignment="1">
      <alignment vertical="center" wrapText="1"/>
    </xf>
    <xf numFmtId="0" fontId="23" fillId="0" borderId="0" xfId="0" applyFont="1"/>
    <xf numFmtId="0" fontId="6" fillId="0" borderId="6" xfId="0" applyFont="1" applyBorder="1" applyAlignment="1">
      <alignment horizontal="center" vertical="center" wrapText="1"/>
    </xf>
    <xf numFmtId="0" fontId="5" fillId="7" borderId="72" xfId="0" applyFont="1" applyFill="1" applyBorder="1" applyProtection="1">
      <protection locked="0"/>
    </xf>
    <xf numFmtId="0" fontId="22" fillId="5" borderId="0" xfId="0" applyFont="1" applyFill="1" applyAlignment="1">
      <alignment vertical="center"/>
    </xf>
    <xf numFmtId="0" fontId="21" fillId="9" borderId="0" xfId="0" applyFont="1" applyFill="1" applyAlignment="1">
      <alignment vertical="center"/>
    </xf>
    <xf numFmtId="0" fontId="5" fillId="9" borderId="0" xfId="0" applyFont="1" applyFill="1"/>
    <xf numFmtId="0" fontId="15" fillId="0" borderId="0" xfId="0" applyFont="1" applyAlignment="1">
      <alignment vertical="center" wrapText="1"/>
    </xf>
    <xf numFmtId="166" fontId="9" fillId="5" borderId="20" xfId="0" applyNumberFormat="1" applyFont="1" applyFill="1" applyBorder="1" applyAlignment="1" applyProtection="1">
      <alignment vertical="center"/>
      <protection locked="0"/>
    </xf>
    <xf numFmtId="166" fontId="9" fillId="8" borderId="6" xfId="0" applyNumberFormat="1" applyFont="1" applyFill="1" applyBorder="1" applyAlignment="1">
      <alignment vertical="center"/>
    </xf>
    <xf numFmtId="164" fontId="7" fillId="8" borderId="63" xfId="0" applyNumberFormat="1" applyFont="1" applyFill="1" applyBorder="1" applyAlignment="1">
      <alignment vertical="center"/>
    </xf>
    <xf numFmtId="164" fontId="7" fillId="8" borderId="67" xfId="0" applyNumberFormat="1" applyFont="1" applyFill="1" applyBorder="1" applyAlignment="1">
      <alignment vertical="center"/>
    </xf>
    <xf numFmtId="164" fontId="7" fillId="8" borderId="6" xfId="0" applyNumberFormat="1" applyFont="1" applyFill="1" applyBorder="1" applyAlignment="1">
      <alignment vertical="center"/>
    </xf>
    <xf numFmtId="166" fontId="9" fillId="5" borderId="15" xfId="0" applyNumberFormat="1" applyFont="1" applyFill="1" applyBorder="1" applyAlignment="1" applyProtection="1">
      <alignment vertical="center"/>
      <protection locked="0"/>
    </xf>
    <xf numFmtId="164" fontId="7" fillId="8" borderId="1" xfId="0" applyNumberFormat="1" applyFont="1" applyFill="1" applyBorder="1" applyAlignment="1">
      <alignment horizontal="right" vertical="center"/>
    </xf>
    <xf numFmtId="164" fontId="7" fillId="8" borderId="2" xfId="0" applyNumberFormat="1" applyFont="1" applyFill="1" applyBorder="1" applyAlignment="1">
      <alignment horizontal="right" vertical="center"/>
    </xf>
    <xf numFmtId="164" fontId="7" fillId="8" borderId="6" xfId="0" applyNumberFormat="1" applyFont="1" applyFill="1" applyBorder="1" applyAlignment="1">
      <alignment horizontal="right" vertical="center"/>
    </xf>
    <xf numFmtId="164" fontId="2" fillId="8" borderId="65" xfId="0" applyNumberFormat="1" applyFont="1" applyFill="1" applyBorder="1" applyAlignment="1">
      <alignment vertical="center"/>
    </xf>
    <xf numFmtId="0" fontId="27" fillId="0" borderId="0" xfId="0" applyFont="1"/>
    <xf numFmtId="164" fontId="9" fillId="8" borderId="21" xfId="0" applyNumberFormat="1" applyFont="1" applyFill="1" applyBorder="1" applyAlignment="1">
      <alignment vertical="center"/>
    </xf>
    <xf numFmtId="164" fontId="9" fillId="8" borderId="20" xfId="0" applyNumberFormat="1" applyFont="1" applyFill="1" applyBorder="1" applyAlignment="1">
      <alignment vertical="center"/>
    </xf>
    <xf numFmtId="164" fontId="9" fillId="8" borderId="15" xfId="0" applyNumberFormat="1" applyFont="1" applyFill="1" applyBorder="1" applyAlignment="1">
      <alignment vertical="center"/>
    </xf>
    <xf numFmtId="164" fontId="9" fillId="8" borderId="68" xfId="0" applyNumberFormat="1" applyFont="1" applyFill="1" applyBorder="1" applyAlignment="1">
      <alignment vertical="center"/>
    </xf>
    <xf numFmtId="164" fontId="9" fillId="8" borderId="16" xfId="0" applyNumberFormat="1" applyFont="1" applyFill="1" applyBorder="1" applyAlignment="1">
      <alignment vertical="center"/>
    </xf>
    <xf numFmtId="164" fontId="9" fillId="8" borderId="69" xfId="0" applyNumberFormat="1" applyFont="1" applyFill="1" applyBorder="1" applyAlignment="1">
      <alignment vertical="center"/>
    </xf>
    <xf numFmtId="164" fontId="2" fillId="8" borderId="64" xfId="0" applyNumberFormat="1" applyFont="1" applyFill="1" applyBorder="1" applyAlignment="1">
      <alignment vertical="center"/>
    </xf>
    <xf numFmtId="164" fontId="2" fillId="8" borderId="66" xfId="0" applyNumberFormat="1" applyFont="1" applyFill="1" applyBorder="1" applyAlignment="1">
      <alignment vertical="center"/>
    </xf>
    <xf numFmtId="0" fontId="6" fillId="5" borderId="6"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Continuous" vertical="center"/>
      <protection locked="0"/>
    </xf>
    <xf numFmtId="0" fontId="6" fillId="5" borderId="2" xfId="0" applyFont="1" applyFill="1" applyBorder="1" applyAlignment="1">
      <alignment horizontal="centerContinuous" vertical="center"/>
    </xf>
    <xf numFmtId="0" fontId="6" fillId="5" borderId="3" xfId="0" applyFont="1" applyFill="1" applyBorder="1" applyAlignment="1">
      <alignment horizontal="centerContinuous" vertical="center"/>
    </xf>
    <xf numFmtId="0" fontId="6" fillId="9" borderId="6" xfId="0" applyFont="1" applyFill="1" applyBorder="1" applyAlignment="1">
      <alignment horizontal="center" vertical="center"/>
    </xf>
    <xf numFmtId="0" fontId="22" fillId="5" borderId="8" xfId="0" applyFont="1" applyFill="1" applyBorder="1" applyAlignment="1">
      <alignment vertical="center"/>
    </xf>
    <xf numFmtId="0" fontId="22" fillId="5" borderId="22" xfId="0" applyFont="1" applyFill="1" applyBorder="1" applyAlignment="1">
      <alignment vertical="center"/>
    </xf>
    <xf numFmtId="0" fontId="5" fillId="5" borderId="5" xfId="0" applyFont="1" applyFill="1" applyBorder="1" applyAlignment="1">
      <alignment horizontal="left" vertical="center" wrapText="1"/>
    </xf>
    <xf numFmtId="0" fontId="29" fillId="10" borderId="0" xfId="2" applyFont="1" applyFill="1" applyAlignment="1">
      <alignment horizontal="right" vertical="top"/>
    </xf>
    <xf numFmtId="0" fontId="29" fillId="10" borderId="0" xfId="2" applyFont="1" applyFill="1" applyAlignment="1">
      <alignment horizontal="left" vertical="top"/>
    </xf>
    <xf numFmtId="166" fontId="9" fillId="8" borderId="20" xfId="0" applyNumberFormat="1" applyFont="1" applyFill="1" applyBorder="1" applyAlignment="1">
      <alignment vertical="center"/>
    </xf>
    <xf numFmtId="0" fontId="23" fillId="0" borderId="5"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26" fillId="9" borderId="6" xfId="0" applyFont="1" applyFill="1" applyBorder="1" applyAlignment="1">
      <alignment horizontal="center" vertical="center" wrapText="1"/>
    </xf>
    <xf numFmtId="0" fontId="25" fillId="6" borderId="0" xfId="0" applyFont="1" applyFill="1" applyAlignment="1">
      <alignment horizontal="right" vertical="center"/>
    </xf>
    <xf numFmtId="0" fontId="23" fillId="0" borderId="0" xfId="0" applyFont="1" applyAlignment="1">
      <alignment horizontal="left" vertical="center"/>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1" xfId="0" applyFont="1" applyBorder="1" applyAlignment="1">
      <alignment horizontal="left" vertical="center" wrapText="1"/>
    </xf>
    <xf numFmtId="0" fontId="5" fillId="0" borderId="6" xfId="0" applyFont="1" applyBorder="1" applyAlignment="1">
      <alignment horizontal="left" vertical="center" wrapText="1"/>
    </xf>
    <xf numFmtId="0" fontId="5" fillId="0" borderId="6" xfId="0" applyFont="1" applyBorder="1" applyAlignment="1">
      <alignment horizontal="center" vertical="center"/>
    </xf>
    <xf numFmtId="0" fontId="25" fillId="7" borderId="0" xfId="0" applyFont="1" applyFill="1" applyAlignment="1">
      <alignment horizontal="right" vertical="center"/>
    </xf>
    <xf numFmtId="0" fontId="15" fillId="0" borderId="0" xfId="0" applyFont="1" applyAlignment="1">
      <alignment horizontal="left" wrapText="1" indent="1"/>
    </xf>
    <xf numFmtId="0" fontId="0" fillId="0" borderId="0" xfId="0" applyAlignment="1">
      <alignment vertical="center"/>
    </xf>
    <xf numFmtId="0" fontId="24" fillId="5" borderId="0" xfId="0" applyFont="1" applyFill="1" applyAlignment="1">
      <alignment horizontal="right" vertical="center"/>
    </xf>
    <xf numFmtId="0" fontId="9" fillId="0" borderId="22" xfId="0" applyFont="1" applyBorder="1" applyAlignment="1">
      <alignment horizontal="left" wrapText="1"/>
    </xf>
    <xf numFmtId="0" fontId="9" fillId="0" borderId="5" xfId="0" applyFont="1" applyBorder="1" applyAlignment="1">
      <alignment horizontal="left" wrapText="1"/>
    </xf>
    <xf numFmtId="0" fontId="9" fillId="0" borderId="23" xfId="0" applyFont="1" applyBorder="1" applyAlignment="1">
      <alignment horizontal="left" wrapText="1"/>
    </xf>
    <xf numFmtId="0" fontId="6" fillId="0" borderId="0" xfId="0" applyFont="1" applyAlignment="1">
      <alignment horizontal="left" vertical="center" wrapText="1"/>
    </xf>
    <xf numFmtId="0" fontId="6" fillId="0" borderId="10" xfId="0" applyFont="1" applyBorder="1" applyAlignment="1">
      <alignment horizontal="left" vertical="center" wrapText="1"/>
    </xf>
    <xf numFmtId="0" fontId="15" fillId="0" borderId="0" xfId="0" applyFont="1" applyAlignment="1">
      <alignment horizontal="left" vertical="center" wrapText="1" indent="2"/>
    </xf>
    <xf numFmtId="0" fontId="7" fillId="0" borderId="0" xfId="0" applyFont="1" applyAlignment="1">
      <alignment horizontal="right" vertical="center" wrapText="1"/>
    </xf>
    <xf numFmtId="0" fontId="15" fillId="0" borderId="0" xfId="0" applyFont="1" applyAlignment="1">
      <alignment horizontal="left" vertical="center" wrapText="1"/>
    </xf>
    <xf numFmtId="0" fontId="8" fillId="0" borderId="0" xfId="0" applyFont="1" applyAlignment="1">
      <alignment vertical="center"/>
    </xf>
    <xf numFmtId="0" fontId="9" fillId="5" borderId="24" xfId="0" applyFont="1" applyFill="1" applyBorder="1" applyAlignment="1" applyProtection="1">
      <alignment horizontal="left" vertical="center" wrapText="1"/>
      <protection locked="0"/>
    </xf>
    <xf numFmtId="0" fontId="9" fillId="5" borderId="25" xfId="0" applyFont="1" applyFill="1" applyBorder="1" applyAlignment="1" applyProtection="1">
      <alignment horizontal="left" vertical="center" wrapText="1"/>
      <protection locked="0"/>
    </xf>
    <xf numFmtId="0" fontId="9" fillId="5" borderId="26" xfId="0" applyFont="1" applyFill="1" applyBorder="1" applyAlignment="1" applyProtection="1">
      <alignment horizontal="left" vertical="center" wrapText="1"/>
      <protection locked="0"/>
    </xf>
    <xf numFmtId="0" fontId="9" fillId="5" borderId="27" xfId="0" applyFont="1" applyFill="1" applyBorder="1" applyAlignment="1" applyProtection="1">
      <alignment horizontal="left" vertical="center" wrapText="1"/>
      <protection locked="0"/>
    </xf>
    <xf numFmtId="0" fontId="2" fillId="0" borderId="5" xfId="0" applyFont="1" applyBorder="1" applyAlignment="1">
      <alignment horizontal="right" vertical="center"/>
    </xf>
    <xf numFmtId="0" fontId="2" fillId="0" borderId="23" xfId="0" applyFont="1" applyBorder="1" applyAlignment="1">
      <alignment horizontal="right" vertical="center"/>
    </xf>
    <xf numFmtId="0" fontId="0" fillId="0" borderId="0" xfId="0" applyAlignment="1">
      <alignment horizontal="left" indent="12"/>
    </xf>
    <xf numFmtId="0" fontId="7" fillId="8" borderId="20"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9" fillId="0" borderId="6" xfId="0" applyFont="1" applyBorder="1" applyAlignment="1">
      <alignment horizontal="left"/>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6" fillId="4" borderId="6" xfId="0" applyFont="1" applyFill="1" applyBorder="1" applyAlignment="1">
      <alignment horizontal="center" vertical="center" wrapText="1"/>
    </xf>
    <xf numFmtId="0" fontId="2" fillId="0" borderId="6" xfId="0" applyFont="1" applyBorder="1" applyAlignment="1">
      <alignment horizontal="center" vertical="center"/>
    </xf>
    <xf numFmtId="0" fontId="6" fillId="5" borderId="1" xfId="0" applyFont="1" applyFill="1" applyBorder="1" applyAlignment="1" applyProtection="1">
      <alignment horizontal="center" vertical="center" wrapText="1"/>
      <protection locked="0"/>
    </xf>
    <xf numFmtId="0" fontId="6" fillId="5" borderId="2" xfId="0" applyFont="1" applyFill="1" applyBorder="1" applyAlignment="1" applyProtection="1">
      <alignment horizontal="center" vertical="center" wrapText="1"/>
      <protection locked="0"/>
    </xf>
    <xf numFmtId="0" fontId="6" fillId="5" borderId="3" xfId="0" applyFont="1" applyFill="1" applyBorder="1" applyAlignment="1" applyProtection="1">
      <alignment horizontal="center" vertical="center" wrapText="1"/>
      <protection locked="0"/>
    </xf>
    <xf numFmtId="0" fontId="2" fillId="0" borderId="0" xfId="0" applyFont="1" applyAlignment="1">
      <alignment horizontal="right"/>
    </xf>
    <xf numFmtId="0" fontId="7" fillId="0" borderId="0" xfId="0" applyFont="1" applyAlignment="1">
      <alignment horizontal="right"/>
    </xf>
    <xf numFmtId="0" fontId="13" fillId="0" borderId="0" xfId="0" applyFont="1" applyAlignment="1">
      <alignment horizontal="left" wrapText="1" indent="12"/>
    </xf>
    <xf numFmtId="0" fontId="13" fillId="0" borderId="0" xfId="0" applyFont="1" applyAlignment="1">
      <alignment horizontal="left" vertical="center" wrapText="1" indent="12"/>
    </xf>
    <xf numFmtId="0" fontId="6"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9" fillId="7" borderId="1"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0" fillId="0" borderId="0" xfId="0" applyAlignment="1">
      <alignment horizontal="left" vertical="center" indent="7"/>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6" fillId="0" borderId="2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8" borderId="1"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9" fillId="0" borderId="6" xfId="0" applyFont="1" applyBorder="1" applyAlignment="1"/>
  </cellXfs>
  <cellStyles count="3">
    <cellStyle name="Normal" xfId="0" builtinId="0"/>
    <cellStyle name="Normal 2" xfId="1" xr:uid="{8482B7D2-670E-468F-9560-D448D3BE901E}"/>
    <cellStyle name="Normal 3" xfId="2" xr:uid="{400E88EC-1D82-4EDF-A447-31FF2D52459D}"/>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55239</xdr:colOff>
      <xdr:row>1</xdr:row>
      <xdr:rowOff>24852</xdr:rowOff>
    </xdr:from>
    <xdr:to>
      <xdr:col>3</xdr:col>
      <xdr:colOff>382644</xdr:colOff>
      <xdr:row>4</xdr:row>
      <xdr:rowOff>9424</xdr:rowOff>
    </xdr:to>
    <xdr:pic>
      <xdr:nvPicPr>
        <xdr:cNvPr id="2" name="Picture 1" descr="A logo of a state&#10;&#10;Description automatically generated">
          <a:extLst>
            <a:ext uri="{FF2B5EF4-FFF2-40B4-BE49-F238E27FC236}">
              <a16:creationId xmlns:a16="http://schemas.microsoft.com/office/drawing/2014/main" id="{D258AB8F-14B3-4DBC-88B3-F6EA5C83E6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39" y="84383"/>
          <a:ext cx="791749" cy="746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301901</xdr:colOff>
      <xdr:row>0</xdr:row>
      <xdr:rowOff>23812</xdr:rowOff>
    </xdr:from>
    <xdr:to>
      <xdr:col>0</xdr:col>
      <xdr:colOff>1148455</xdr:colOff>
      <xdr:row>4</xdr:row>
      <xdr:rowOff>20002</xdr:rowOff>
    </xdr:to>
    <xdr:pic>
      <xdr:nvPicPr>
        <xdr:cNvPr id="5" name="Picture 4" descr="A logo of a state&#10;&#10;Description automatically generated">
          <a:extLst>
            <a:ext uri="{FF2B5EF4-FFF2-40B4-BE49-F238E27FC236}">
              <a16:creationId xmlns:a16="http://schemas.microsoft.com/office/drawing/2014/main" id="{9A3FEB41-8AFE-4185-ADC9-DA389D027E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1901" y="23812"/>
          <a:ext cx="846554" cy="8058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123132</xdr:colOff>
      <xdr:row>0</xdr:row>
      <xdr:rowOff>68819</xdr:rowOff>
    </xdr:from>
    <xdr:to>
      <xdr:col>0</xdr:col>
      <xdr:colOff>896263</xdr:colOff>
      <xdr:row>3</xdr:row>
      <xdr:rowOff>190977</xdr:rowOff>
    </xdr:to>
    <xdr:pic>
      <xdr:nvPicPr>
        <xdr:cNvPr id="4" name="Picture 3" descr="A logo of a state&#10;&#10;Description automatically generated">
          <a:extLst>
            <a:ext uri="{FF2B5EF4-FFF2-40B4-BE49-F238E27FC236}">
              <a16:creationId xmlns:a16="http://schemas.microsoft.com/office/drawing/2014/main" id="{E6702831-0D31-4C61-B365-EC818D8BAD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132" y="68819"/>
          <a:ext cx="773131" cy="7465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154882</xdr:colOff>
      <xdr:row>0</xdr:row>
      <xdr:rowOff>84666</xdr:rowOff>
    </xdr:from>
    <xdr:to>
      <xdr:col>0</xdr:col>
      <xdr:colOff>924203</xdr:colOff>
      <xdr:row>3</xdr:row>
      <xdr:rowOff>206824</xdr:rowOff>
    </xdr:to>
    <xdr:pic>
      <xdr:nvPicPr>
        <xdr:cNvPr id="2" name="Picture 1" descr="A logo of a state&#10;&#10;Description automatically generated">
          <a:extLst>
            <a:ext uri="{FF2B5EF4-FFF2-40B4-BE49-F238E27FC236}">
              <a16:creationId xmlns:a16="http://schemas.microsoft.com/office/drawing/2014/main" id="{7EB0A545-19C2-4BCC-91CF-B6148DA29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882" y="84666"/>
          <a:ext cx="769321" cy="7465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7C385-BAD0-4355-8FFA-EF716264A5C3}">
  <sheetPr>
    <pageSetUpPr fitToPage="1"/>
  </sheetPr>
  <dimension ref="B1:J45"/>
  <sheetViews>
    <sheetView zoomScale="80" zoomScaleNormal="80" workbookViewId="0">
      <selection activeCell="N31" sqref="N31"/>
    </sheetView>
  </sheetViews>
  <sheetFormatPr defaultColWidth="8.85546875" defaultRowHeight="14.25"/>
  <cols>
    <col min="1" max="1" width="1.140625" style="1" customWidth="1"/>
    <col min="2" max="2" width="1.42578125" style="1" customWidth="1"/>
    <col min="3" max="3" width="4.42578125" style="1" customWidth="1"/>
    <col min="4" max="4" width="6.42578125" style="1" customWidth="1"/>
    <col min="5" max="5" width="39.5703125" style="1" customWidth="1"/>
    <col min="6" max="9" width="16.85546875" style="1" customWidth="1"/>
    <col min="10" max="10" width="12" style="1" customWidth="1"/>
    <col min="11" max="11" width="1.140625" style="1" customWidth="1"/>
    <col min="12" max="13" width="13.7109375" style="1" customWidth="1"/>
    <col min="14" max="16384" width="8.85546875" style="1"/>
  </cols>
  <sheetData>
    <row r="1" spans="2:10" ht="4.5" customHeight="1"/>
    <row r="2" spans="2:10" ht="21.75" customHeight="1">
      <c r="E2" s="189" t="s">
        <v>0</v>
      </c>
      <c r="F2" s="189"/>
      <c r="G2" s="189"/>
      <c r="H2" s="189"/>
      <c r="I2" s="189"/>
      <c r="J2" s="189"/>
    </row>
    <row r="3" spans="2:10" ht="23.25" customHeight="1">
      <c r="E3" s="189" t="s">
        <v>1</v>
      </c>
      <c r="F3" s="189"/>
      <c r="G3" s="189"/>
      <c r="H3" s="189"/>
      <c r="I3" s="189"/>
      <c r="J3" s="189"/>
    </row>
    <row r="4" spans="2:10" ht="15" customHeight="1">
      <c r="E4" s="190" t="s">
        <v>2</v>
      </c>
      <c r="F4" s="190"/>
      <c r="G4" s="190"/>
      <c r="H4" s="190"/>
      <c r="I4" s="190"/>
      <c r="J4" s="190"/>
    </row>
    <row r="5" spans="2:10" ht="10.9" customHeight="1">
      <c r="B5" s="15"/>
    </row>
    <row r="6" spans="2:10" ht="18">
      <c r="B6" s="128" t="s">
        <v>3</v>
      </c>
      <c r="C6" s="129"/>
      <c r="D6" s="129"/>
      <c r="E6" s="129"/>
      <c r="F6" s="191" t="s">
        <v>4</v>
      </c>
      <c r="G6" s="191"/>
      <c r="H6" s="191"/>
      <c r="I6" s="191"/>
      <c r="J6" s="191"/>
    </row>
    <row r="7" spans="2:10" ht="21" customHeight="1">
      <c r="C7" s="125" t="s">
        <v>5</v>
      </c>
      <c r="D7" s="123"/>
      <c r="E7" s="123"/>
      <c r="F7" s="124"/>
      <c r="G7" s="124"/>
      <c r="H7" s="124"/>
      <c r="I7" s="124"/>
      <c r="J7" s="124"/>
    </row>
    <row r="8" spans="2:10" ht="15.75">
      <c r="D8" s="133">
        <v>1</v>
      </c>
      <c r="E8" s="247" t="s">
        <v>6</v>
      </c>
      <c r="F8" s="247"/>
      <c r="G8" s="247"/>
    </row>
    <row r="9" spans="2:10" ht="15.75">
      <c r="D9" s="133">
        <v>2</v>
      </c>
      <c r="E9" s="247" t="s">
        <v>7</v>
      </c>
      <c r="F9" s="247"/>
      <c r="G9" s="247"/>
    </row>
    <row r="10" spans="2:10" ht="15.75">
      <c r="D10" s="133">
        <v>3</v>
      </c>
      <c r="E10" s="247" t="s">
        <v>8</v>
      </c>
      <c r="F10" s="247"/>
      <c r="G10" s="247"/>
    </row>
    <row r="11" spans="2:10" ht="21.75" customHeight="1">
      <c r="C11" s="125" t="s">
        <v>9</v>
      </c>
    </row>
    <row r="12" spans="2:10" ht="30.6" customHeight="1">
      <c r="C12" s="4"/>
      <c r="D12" s="192" t="s">
        <v>10</v>
      </c>
      <c r="E12" s="193"/>
      <c r="F12" s="193"/>
      <c r="G12" s="193"/>
      <c r="H12" s="193"/>
      <c r="I12" s="193"/>
      <c r="J12" s="194"/>
    </row>
    <row r="13" spans="2:10" ht="18.75" customHeight="1">
      <c r="D13" s="168" t="s">
        <v>11</v>
      </c>
      <c r="E13" s="140"/>
      <c r="J13" s="6"/>
    </row>
    <row r="14" spans="2:10" ht="33" customHeight="1">
      <c r="D14" s="120">
        <v>4</v>
      </c>
      <c r="E14" s="121" t="s">
        <v>12</v>
      </c>
      <c r="F14" s="177" t="s">
        <v>13</v>
      </c>
      <c r="G14" s="178"/>
      <c r="H14" s="178"/>
      <c r="I14" s="178"/>
      <c r="J14" s="179"/>
    </row>
    <row r="15" spans="2:10" s="8" customFormat="1" ht="30" customHeight="1">
      <c r="D15" s="34">
        <v>5</v>
      </c>
      <c r="E15" s="121" t="s">
        <v>14</v>
      </c>
      <c r="F15" s="186" t="s">
        <v>15</v>
      </c>
      <c r="G15" s="186"/>
      <c r="H15" s="186"/>
      <c r="I15" s="186"/>
      <c r="J15" s="186"/>
    </row>
    <row r="16" spans="2:10" s="8" customFormat="1" ht="31.5" customHeight="1">
      <c r="D16" s="34">
        <v>6</v>
      </c>
      <c r="E16" s="121" t="s">
        <v>16</v>
      </c>
      <c r="F16" s="186" t="s">
        <v>17</v>
      </c>
      <c r="G16" s="186"/>
      <c r="H16" s="186"/>
      <c r="I16" s="186"/>
      <c r="J16" s="186"/>
    </row>
    <row r="17" spans="2:10" ht="32.25" customHeight="1">
      <c r="D17" s="34">
        <v>7</v>
      </c>
      <c r="E17" s="121" t="s">
        <v>18</v>
      </c>
      <c r="F17" s="186" t="s">
        <v>19</v>
      </c>
      <c r="G17" s="186"/>
      <c r="H17" s="186"/>
      <c r="I17" s="186"/>
      <c r="J17" s="186"/>
    </row>
    <row r="18" spans="2:10" ht="18.75" customHeight="1">
      <c r="D18" s="169" t="s">
        <v>20</v>
      </c>
      <c r="E18" s="170"/>
      <c r="F18" s="134"/>
      <c r="G18" s="134"/>
      <c r="H18" s="134"/>
      <c r="I18" s="134"/>
      <c r="J18" s="135"/>
    </row>
    <row r="19" spans="2:10" ht="21" customHeight="1">
      <c r="D19" s="183" t="s">
        <v>21</v>
      </c>
      <c r="E19" s="184"/>
      <c r="F19" s="184"/>
      <c r="G19" s="184"/>
      <c r="H19" s="184"/>
      <c r="I19" s="184"/>
      <c r="J19" s="185"/>
    </row>
    <row r="20" spans="2:10" ht="25.5" customHeight="1">
      <c r="D20" s="120">
        <v>8</v>
      </c>
      <c r="E20" s="136" t="s">
        <v>22</v>
      </c>
      <c r="F20" s="177" t="s">
        <v>23</v>
      </c>
      <c r="G20" s="178"/>
      <c r="H20" s="178"/>
      <c r="I20" s="178"/>
      <c r="J20" s="179"/>
    </row>
    <row r="21" spans="2:10" ht="34.5" customHeight="1">
      <c r="D21" s="34">
        <v>9</v>
      </c>
      <c r="E21" s="121" t="s">
        <v>14</v>
      </c>
      <c r="F21" s="186" t="s">
        <v>24</v>
      </c>
      <c r="G21" s="186"/>
      <c r="H21" s="186"/>
      <c r="I21" s="186"/>
      <c r="J21" s="186"/>
    </row>
    <row r="22" spans="2:10" ht="33" customHeight="1">
      <c r="D22" s="34">
        <v>10</v>
      </c>
      <c r="E22" s="121" t="s">
        <v>16</v>
      </c>
      <c r="F22" s="186" t="s">
        <v>25</v>
      </c>
      <c r="G22" s="186"/>
      <c r="H22" s="186"/>
      <c r="I22" s="186"/>
      <c r="J22" s="186"/>
    </row>
    <row r="23" spans="2:10" ht="31.5" customHeight="1">
      <c r="D23" s="34">
        <v>11</v>
      </c>
      <c r="E23" s="121" t="s">
        <v>18</v>
      </c>
      <c r="F23" s="186" t="s">
        <v>26</v>
      </c>
      <c r="G23" s="186"/>
      <c r="H23" s="186"/>
      <c r="I23" s="186"/>
      <c r="J23" s="186"/>
    </row>
    <row r="24" spans="2:10" ht="21.75" customHeight="1">
      <c r="C24" s="125" t="s">
        <v>27</v>
      </c>
    </row>
    <row r="25" spans="2:10" ht="44.25" customHeight="1">
      <c r="D25" s="34">
        <v>12</v>
      </c>
      <c r="E25" s="121" t="s">
        <v>28</v>
      </c>
      <c r="F25" s="186" t="s">
        <v>29</v>
      </c>
      <c r="G25" s="186"/>
      <c r="H25" s="186"/>
      <c r="I25" s="186"/>
      <c r="J25" s="186"/>
    </row>
    <row r="26" spans="2:10" ht="20.45" customHeight="1">
      <c r="B26" s="122" t="s">
        <v>30</v>
      </c>
      <c r="C26" s="122"/>
      <c r="D26" s="187" t="s">
        <v>31</v>
      </c>
      <c r="E26" s="187"/>
      <c r="F26" s="187"/>
      <c r="G26" s="187"/>
      <c r="H26" s="187"/>
      <c r="I26" s="187"/>
      <c r="J26" s="187"/>
    </row>
    <row r="27" spans="2:10" ht="5.25" customHeight="1"/>
    <row r="28" spans="2:10" ht="18">
      <c r="B28" s="126" t="s">
        <v>32</v>
      </c>
      <c r="C28" s="127"/>
      <c r="D28" s="127"/>
      <c r="E28" s="127"/>
      <c r="F28" s="188" t="s">
        <v>33</v>
      </c>
      <c r="G28" s="188"/>
      <c r="H28" s="188"/>
      <c r="I28" s="188"/>
      <c r="J28" s="188"/>
    </row>
    <row r="29" spans="2:10" ht="18.75" customHeight="1">
      <c r="C29" s="174" t="s">
        <v>34</v>
      </c>
      <c r="D29" s="175"/>
      <c r="E29" s="175"/>
      <c r="F29" s="175"/>
      <c r="G29" s="175"/>
      <c r="H29" s="175"/>
      <c r="I29" s="175"/>
      <c r="J29" s="176"/>
    </row>
    <row r="30" spans="2:10" ht="44.45" customHeight="1">
      <c r="B30" s="4"/>
      <c r="D30" s="34">
        <v>13</v>
      </c>
      <c r="E30" s="177" t="s">
        <v>35</v>
      </c>
      <c r="F30" s="178"/>
      <c r="G30" s="178"/>
      <c r="H30" s="178"/>
      <c r="I30" s="178"/>
      <c r="J30" s="179"/>
    </row>
    <row r="31" spans="2:10" ht="61.5" customHeight="1">
      <c r="B31" s="4"/>
      <c r="D31" s="34">
        <v>14</v>
      </c>
      <c r="E31" s="177" t="s">
        <v>36</v>
      </c>
      <c r="F31" s="178"/>
      <c r="G31" s="178"/>
      <c r="H31" s="178"/>
      <c r="I31" s="178"/>
      <c r="J31" s="179"/>
    </row>
    <row r="32" spans="2:10" ht="18.75" customHeight="1">
      <c r="C32" s="182" t="s">
        <v>37</v>
      </c>
      <c r="D32" s="175"/>
      <c r="E32" s="175"/>
      <c r="F32" s="175"/>
      <c r="G32" s="175"/>
      <c r="H32" s="175"/>
      <c r="I32" s="175"/>
      <c r="J32" s="176"/>
    </row>
    <row r="33" spans="2:10" ht="44.25" customHeight="1">
      <c r="B33" s="4"/>
      <c r="D33" s="34">
        <v>15</v>
      </c>
      <c r="E33" s="177" t="s">
        <v>38</v>
      </c>
      <c r="F33" s="178"/>
      <c r="G33" s="178"/>
      <c r="H33" s="178"/>
      <c r="I33" s="178"/>
      <c r="J33" s="179"/>
    </row>
    <row r="34" spans="2:10" ht="61.5" customHeight="1">
      <c r="B34" s="4"/>
      <c r="D34" s="34">
        <v>16</v>
      </c>
      <c r="E34" s="177" t="s">
        <v>39</v>
      </c>
      <c r="F34" s="178"/>
      <c r="G34" s="178"/>
      <c r="H34" s="178"/>
      <c r="I34" s="178"/>
      <c r="J34" s="179"/>
    </row>
    <row r="35" spans="2:10" ht="5.25" customHeight="1">
      <c r="D35" s="22"/>
      <c r="E35" s="22"/>
      <c r="F35" s="22"/>
      <c r="G35" s="22"/>
      <c r="H35" s="22"/>
      <c r="I35" s="22"/>
      <c r="J35" s="22"/>
    </row>
    <row r="36" spans="2:10" ht="18">
      <c r="B36" s="130" t="s">
        <v>40</v>
      </c>
      <c r="C36" s="131"/>
      <c r="D36" s="131"/>
      <c r="E36" s="132"/>
      <c r="F36" s="181" t="s">
        <v>41</v>
      </c>
      <c r="G36" s="181"/>
      <c r="H36" s="181"/>
      <c r="I36" s="181"/>
      <c r="J36" s="181"/>
    </row>
    <row r="37" spans="2:10" ht="16.5">
      <c r="C37" s="174" t="s">
        <v>42</v>
      </c>
      <c r="D37" s="175"/>
      <c r="E37" s="175"/>
      <c r="F37" s="175"/>
      <c r="G37" s="175"/>
      <c r="H37" s="175"/>
      <c r="I37" s="175"/>
      <c r="J37" s="176"/>
    </row>
    <row r="38" spans="2:10" ht="31.5" customHeight="1">
      <c r="D38" s="34">
        <v>17</v>
      </c>
      <c r="E38" s="177" t="s">
        <v>43</v>
      </c>
      <c r="F38" s="178"/>
      <c r="G38" s="178"/>
      <c r="H38" s="178"/>
      <c r="I38" s="178"/>
      <c r="J38" s="179"/>
    </row>
    <row r="39" spans="2:10" ht="46.5" customHeight="1">
      <c r="D39" s="34">
        <v>18</v>
      </c>
      <c r="E39" s="177" t="s">
        <v>44</v>
      </c>
      <c r="F39" s="178"/>
      <c r="G39" s="178"/>
      <c r="H39" s="178"/>
      <c r="I39" s="178"/>
      <c r="J39" s="179"/>
    </row>
    <row r="40" spans="2:10" ht="16.5">
      <c r="C40" s="174" t="s">
        <v>45</v>
      </c>
      <c r="D40" s="175"/>
      <c r="E40" s="175"/>
      <c r="F40" s="175"/>
      <c r="G40" s="175"/>
      <c r="H40" s="175"/>
      <c r="I40" s="175"/>
      <c r="J40" s="176"/>
    </row>
    <row r="41" spans="2:10" ht="31.5" customHeight="1">
      <c r="D41" s="34">
        <v>19</v>
      </c>
      <c r="E41" s="177" t="s">
        <v>46</v>
      </c>
      <c r="F41" s="178"/>
      <c r="G41" s="178"/>
      <c r="H41" s="178"/>
      <c r="I41" s="178"/>
      <c r="J41" s="179"/>
    </row>
    <row r="42" spans="2:10" ht="45.75" customHeight="1">
      <c r="D42" s="34">
        <v>20</v>
      </c>
      <c r="E42" s="177" t="s">
        <v>47</v>
      </c>
      <c r="F42" s="178"/>
      <c r="G42" s="178"/>
      <c r="H42" s="178"/>
      <c r="I42" s="178"/>
      <c r="J42" s="179"/>
    </row>
    <row r="43" spans="2:10" ht="6" customHeight="1"/>
    <row r="44" spans="2:10" ht="18" customHeight="1">
      <c r="B44" s="141" t="s">
        <v>48</v>
      </c>
      <c r="C44" s="142"/>
      <c r="D44" s="142"/>
      <c r="E44" s="142"/>
      <c r="F44" s="142"/>
      <c r="G44" s="142"/>
      <c r="H44" s="142"/>
      <c r="I44" s="142"/>
      <c r="J44" s="142"/>
    </row>
    <row r="45" spans="2:10" ht="20.25" customHeight="1">
      <c r="D45" s="167">
        <v>21</v>
      </c>
      <c r="E45" s="180" t="s">
        <v>49</v>
      </c>
      <c r="F45" s="180"/>
      <c r="G45" s="180"/>
      <c r="H45" s="180"/>
      <c r="I45" s="180"/>
      <c r="J45" s="180"/>
    </row>
  </sheetData>
  <sheetProtection algorithmName="SHA-512" hashValue="9LVSVGs2AmDfCNBv4glnQHY7YHs1e2z3+3F65EmZySua9OOqW68orR5hgZ10GW4MHiVwA4J6EfkqitKm475lUA==" saltValue="kepxXqVgxbwVzTRZuITmoQ==" spinCount="100000" sheet="1" objects="1" scenarios="1"/>
  <mergeCells count="34">
    <mergeCell ref="F17:J17"/>
    <mergeCell ref="E2:J2"/>
    <mergeCell ref="E3:J3"/>
    <mergeCell ref="E4:J4"/>
    <mergeCell ref="F6:J6"/>
    <mergeCell ref="E8:G8"/>
    <mergeCell ref="E9:G9"/>
    <mergeCell ref="E10:G10"/>
    <mergeCell ref="D12:J12"/>
    <mergeCell ref="F14:J14"/>
    <mergeCell ref="F15:J15"/>
    <mergeCell ref="F16:J16"/>
    <mergeCell ref="C32:J32"/>
    <mergeCell ref="D19:J19"/>
    <mergeCell ref="F20:J20"/>
    <mergeCell ref="F21:J21"/>
    <mergeCell ref="F22:J22"/>
    <mergeCell ref="F23:J23"/>
    <mergeCell ref="F25:J25"/>
    <mergeCell ref="D26:J26"/>
    <mergeCell ref="F28:J28"/>
    <mergeCell ref="C29:J29"/>
    <mergeCell ref="E30:J30"/>
    <mergeCell ref="E31:J31"/>
    <mergeCell ref="C40:J40"/>
    <mergeCell ref="E41:J41"/>
    <mergeCell ref="E42:J42"/>
    <mergeCell ref="E45:J45"/>
    <mergeCell ref="E33:J33"/>
    <mergeCell ref="E34:J34"/>
    <mergeCell ref="F36:J36"/>
    <mergeCell ref="C37:J37"/>
    <mergeCell ref="E38:J38"/>
    <mergeCell ref="E39:J39"/>
  </mergeCells>
  <printOptions horizontalCentered="1" verticalCentered="1"/>
  <pageMargins left="0.2" right="0.2" top="0.2" bottom="0.3" header="0" footer="0.15"/>
  <pageSetup scale="69" fitToWidth="0" orientation="portrait" horizontalDpi="1200" verticalDpi="1200" r:id="rId1"/>
  <headerFooter>
    <oddFooter>&amp;CPage &amp;P of &amp;N    &amp;R&amp;A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09A30-D949-4EFE-890B-A3B4B0A97CCB}">
  <sheetPr>
    <tabColor theme="4" tint="0.79998168889431442"/>
  </sheetPr>
  <dimension ref="A1:G32"/>
  <sheetViews>
    <sheetView tabSelected="1" topLeftCell="A13" zoomScale="80" zoomScaleNormal="80" workbookViewId="0">
      <selection activeCell="H20" sqref="H20"/>
    </sheetView>
  </sheetViews>
  <sheetFormatPr defaultColWidth="8.85546875" defaultRowHeight="14.25"/>
  <cols>
    <col min="1" max="1" width="18.7109375" style="1" customWidth="1"/>
    <col min="2" max="2" width="41.140625" style="1" customWidth="1"/>
    <col min="3" max="5" width="23" style="1" customWidth="1"/>
    <col min="6" max="7" width="16.85546875" style="1" customWidth="1"/>
    <col min="8" max="10" width="13.7109375" style="1" customWidth="1"/>
    <col min="11" max="16384" width="8.85546875" style="1"/>
  </cols>
  <sheetData>
    <row r="1" spans="1:7" ht="4.5" customHeight="1"/>
    <row r="2" spans="1:7" ht="21" customHeight="1">
      <c r="B2" s="197" t="s">
        <v>0</v>
      </c>
      <c r="C2" s="197"/>
      <c r="D2" s="197"/>
      <c r="E2" s="197"/>
    </row>
    <row r="3" spans="1:7" ht="21" customHeight="1">
      <c r="B3" s="199" t="s">
        <v>50</v>
      </c>
      <c r="C3" s="199"/>
      <c r="D3" s="199"/>
      <c r="E3" s="199"/>
      <c r="F3" s="143"/>
      <c r="G3" s="143"/>
    </row>
    <row r="4" spans="1:7" ht="18" customHeight="1">
      <c r="A4" s="207" t="s">
        <v>51</v>
      </c>
      <c r="B4" s="207"/>
      <c r="C4" s="207"/>
      <c r="D4" s="207"/>
      <c r="E4" s="207"/>
    </row>
    <row r="5" spans="1:7" ht="12.6" customHeight="1">
      <c r="A5" s="15"/>
    </row>
    <row r="6" spans="1:7" ht="20.25" customHeight="1">
      <c r="A6" s="23" t="s">
        <v>52</v>
      </c>
      <c r="B6" s="163" t="s">
        <v>22</v>
      </c>
      <c r="C6" s="24" t="s">
        <v>53</v>
      </c>
      <c r="D6" s="213" t="s">
        <v>54</v>
      </c>
      <c r="E6" s="213"/>
    </row>
    <row r="7" spans="1:7" ht="5.25" customHeight="1">
      <c r="B7" s="16"/>
      <c r="C7" s="16"/>
      <c r="D7" s="16"/>
      <c r="E7" s="16"/>
    </row>
    <row r="8" spans="1:7" ht="18" customHeight="1">
      <c r="A8" s="23" t="s">
        <v>55</v>
      </c>
      <c r="B8" s="164"/>
      <c r="C8" s="165"/>
      <c r="D8" s="165"/>
      <c r="E8" s="166"/>
      <c r="F8"/>
      <c r="G8"/>
    </row>
    <row r="9" spans="1:7" ht="6" customHeight="1">
      <c r="A9" s="17"/>
    </row>
    <row r="10" spans="1:7" s="2" customFormat="1" ht="15" customHeight="1">
      <c r="A10" s="214" t="s">
        <v>56</v>
      </c>
      <c r="B10" s="214"/>
      <c r="C10" s="215" t="s">
        <v>57</v>
      </c>
      <c r="D10" s="216"/>
      <c r="E10" s="217"/>
    </row>
    <row r="11" spans="1:7" s="2" customFormat="1" ht="29.25" customHeight="1">
      <c r="A11" s="214"/>
      <c r="B11" s="214"/>
      <c r="C11" s="18" t="s">
        <v>58</v>
      </c>
      <c r="D11" s="18" t="s">
        <v>59</v>
      </c>
      <c r="E11" s="106" t="s">
        <v>60</v>
      </c>
    </row>
    <row r="12" spans="1:7" ht="18" customHeight="1">
      <c r="A12" s="200" t="s">
        <v>11</v>
      </c>
      <c r="B12" s="200"/>
      <c r="C12" s="20"/>
      <c r="D12" s="20"/>
      <c r="E12" s="21"/>
    </row>
    <row r="13" spans="1:7" s="16" customFormat="1" ht="23.25" customHeight="1">
      <c r="A13" s="201" t="s">
        <v>61</v>
      </c>
      <c r="B13" s="202"/>
      <c r="C13" s="144">
        <v>0</v>
      </c>
      <c r="D13" s="144">
        <v>0</v>
      </c>
      <c r="E13" s="145">
        <f>D13-C13</f>
        <v>0</v>
      </c>
    </row>
    <row r="14" spans="1:7" s="16" customFormat="1" ht="23.25" customHeight="1">
      <c r="A14" s="203" t="s">
        <v>61</v>
      </c>
      <c r="B14" s="204"/>
      <c r="C14" s="149">
        <v>0</v>
      </c>
      <c r="D14" s="149">
        <v>0</v>
      </c>
      <c r="E14" s="145">
        <f t="shared" ref="E14:E16" si="0">D14-C14</f>
        <v>0</v>
      </c>
    </row>
    <row r="15" spans="1:7" s="16" customFormat="1" ht="23.25" customHeight="1">
      <c r="A15" s="203" t="s">
        <v>61</v>
      </c>
      <c r="B15" s="204"/>
      <c r="C15" s="149">
        <v>0</v>
      </c>
      <c r="D15" s="149">
        <v>0</v>
      </c>
      <c r="E15" s="145">
        <f t="shared" si="0"/>
        <v>0</v>
      </c>
    </row>
    <row r="16" spans="1:7" s="16" customFormat="1" ht="23.25" customHeight="1">
      <c r="A16" s="203" t="s">
        <v>61</v>
      </c>
      <c r="B16" s="204"/>
      <c r="C16" s="149">
        <v>0</v>
      </c>
      <c r="D16" s="149">
        <v>0</v>
      </c>
      <c r="E16" s="145">
        <f t="shared" si="0"/>
        <v>0</v>
      </c>
    </row>
    <row r="17" spans="1:5" s="16" customFormat="1" ht="23.25" customHeight="1">
      <c r="A17" s="219" t="s">
        <v>62</v>
      </c>
      <c r="B17" s="219"/>
      <c r="C17" s="150">
        <f>SUM(C13:C16)</f>
        <v>0</v>
      </c>
      <c r="D17" s="151">
        <f>SUM(D13:D16)</f>
        <v>0</v>
      </c>
      <c r="E17" s="152">
        <f>SUM(E13:E16)</f>
        <v>0</v>
      </c>
    </row>
    <row r="18" spans="1:5" ht="5.25" customHeight="1">
      <c r="A18" s="3"/>
      <c r="B18" s="3"/>
      <c r="C18" s="19"/>
      <c r="D18" s="19"/>
      <c r="E18" s="19"/>
    </row>
    <row r="19" spans="1:5" ht="18" customHeight="1">
      <c r="A19" s="200" t="s">
        <v>20</v>
      </c>
      <c r="B19" s="200"/>
      <c r="C19" s="200"/>
    </row>
    <row r="20" spans="1:5" s="16" customFormat="1" ht="23.25" customHeight="1">
      <c r="A20" s="208" t="str">
        <f>B6</f>
        <v>Choose State Agency</v>
      </c>
      <c r="B20" s="209"/>
      <c r="C20" s="144">
        <v>0</v>
      </c>
      <c r="D20" s="173">
        <f>'STATE Personnel-Changes'!J50+'STATE Operating-Capital-Changes'!H51</f>
        <v>0</v>
      </c>
      <c r="E20" s="145">
        <f>D20-C20</f>
        <v>0</v>
      </c>
    </row>
    <row r="21" spans="1:5" s="16" customFormat="1" ht="23.25" customHeight="1">
      <c r="A21" s="198" t="s">
        <v>63</v>
      </c>
      <c r="B21" s="198"/>
      <c r="C21" s="146">
        <f>SUM(C20:C20)</f>
        <v>0</v>
      </c>
      <c r="D21" s="147">
        <f>SUM(D20:D20)</f>
        <v>0</v>
      </c>
      <c r="E21" s="148">
        <f>SUM(E20:E20)</f>
        <v>0</v>
      </c>
    </row>
    <row r="22" spans="1:5" ht="5.25" customHeight="1">
      <c r="A22" s="23"/>
      <c r="B22" s="23"/>
      <c r="C22" s="119"/>
      <c r="D22" s="119"/>
      <c r="E22" s="119"/>
    </row>
    <row r="23" spans="1:5" s="154" customFormat="1" ht="21.75" customHeight="1" thickBot="1">
      <c r="A23" s="218" t="s">
        <v>64</v>
      </c>
      <c r="B23" s="218"/>
      <c r="C23" s="153">
        <f>SUM(C21,C17)</f>
        <v>0</v>
      </c>
      <c r="D23" s="153">
        <f t="shared" ref="D23:E23" si="1">SUM(D21,D17)</f>
        <v>0</v>
      </c>
      <c r="E23" s="153">
        <f t="shared" si="1"/>
        <v>0</v>
      </c>
    </row>
    <row r="24" spans="1:5" ht="5.25" customHeight="1" thickTop="1">
      <c r="C24" s="21"/>
      <c r="D24" s="21"/>
      <c r="E24" s="21"/>
    </row>
    <row r="25" spans="1:5" ht="29.25" customHeight="1">
      <c r="A25" s="211" t="s">
        <v>65</v>
      </c>
      <c r="B25" s="212"/>
      <c r="C25" s="18" t="s">
        <v>66</v>
      </c>
      <c r="D25" s="18" t="s">
        <v>59</v>
      </c>
      <c r="E25" s="106" t="s">
        <v>60</v>
      </c>
    </row>
    <row r="26" spans="1:5" s="16" customFormat="1" ht="21" customHeight="1">
      <c r="A26" s="210" t="s">
        <v>67</v>
      </c>
      <c r="B26" s="210"/>
      <c r="C26" s="155">
        <f>'STATE Personnel-Changes'!E50</f>
        <v>0</v>
      </c>
      <c r="D26" s="156">
        <f>'STATE Personnel-Changes'!J50</f>
        <v>0</v>
      </c>
      <c r="E26" s="155">
        <f>D26-C26</f>
        <v>0</v>
      </c>
    </row>
    <row r="27" spans="1:5" s="16" customFormat="1" ht="21" customHeight="1">
      <c r="A27" s="210" t="s">
        <v>68</v>
      </c>
      <c r="B27" s="210"/>
      <c r="C27" s="157">
        <f>'STATE Operating-Capital-Changes'!D30</f>
        <v>0</v>
      </c>
      <c r="D27" s="157">
        <f>'STATE Operating-Capital-Changes'!H30</f>
        <v>0</v>
      </c>
      <c r="E27" s="158">
        <f>D27-C27</f>
        <v>0</v>
      </c>
    </row>
    <row r="28" spans="1:5" s="16" customFormat="1" ht="21" customHeight="1">
      <c r="A28" s="210" t="s">
        <v>69</v>
      </c>
      <c r="B28" s="210"/>
      <c r="C28" s="159">
        <f>'STATE Operating-Capital-Changes'!D49</f>
        <v>0</v>
      </c>
      <c r="D28" s="159">
        <f>'STATE Operating-Capital-Changes'!H49</f>
        <v>0</v>
      </c>
      <c r="E28" s="160">
        <f>D28-C28</f>
        <v>0</v>
      </c>
    </row>
    <row r="29" spans="1:5" s="154" customFormat="1" ht="22.5" customHeight="1" thickBot="1">
      <c r="A29" s="205" t="s">
        <v>70</v>
      </c>
      <c r="B29" s="206"/>
      <c r="C29" s="153">
        <f>SUM(C26:C28)</f>
        <v>0</v>
      </c>
      <c r="D29" s="161">
        <f>SUM(D26:D28)</f>
        <v>0</v>
      </c>
      <c r="E29" s="162">
        <f>SUM(E26:E28)</f>
        <v>0</v>
      </c>
    </row>
    <row r="30" spans="1:5" ht="5.25" customHeight="1" thickTop="1">
      <c r="A30" s="118"/>
      <c r="B30" s="118"/>
      <c r="C30" s="119"/>
      <c r="D30" s="119"/>
      <c r="E30" s="119"/>
    </row>
    <row r="31" spans="1:5" ht="30.75" customHeight="1" thickBot="1">
      <c r="A31" s="195" t="s">
        <v>71</v>
      </c>
      <c r="B31" s="196"/>
      <c r="C31" s="107">
        <f>C23-C29</f>
        <v>0</v>
      </c>
      <c r="D31" s="108">
        <f t="shared" ref="D31:E31" si="2">D23-D29</f>
        <v>0</v>
      </c>
      <c r="E31" s="109">
        <f t="shared" si="2"/>
        <v>0</v>
      </c>
    </row>
    <row r="32" spans="1:5" ht="21" customHeight="1" thickTop="1">
      <c r="A32" s="28"/>
    </row>
  </sheetData>
  <sheetProtection algorithmName="SHA-512" hashValue="3lCHI+ROydl4eX5m0NHF2AUOPgJ+fte8/stfKUF3hi6EhDdy6Gje13hd6/Ef/Ncr8liCUqxkonuU8QRHUQ5d8w==" saltValue="xldzHExQEkUPWiB3i+Sp/A==" spinCount="100000" sheet="1" objects="1" scenarios="1"/>
  <mergeCells count="22">
    <mergeCell ref="A10:B11"/>
    <mergeCell ref="C10:E10"/>
    <mergeCell ref="A23:B23"/>
    <mergeCell ref="A17:B17"/>
    <mergeCell ref="A15:B15"/>
    <mergeCell ref="A16:B16"/>
    <mergeCell ref="A31:B31"/>
    <mergeCell ref="B2:E2"/>
    <mergeCell ref="A21:B21"/>
    <mergeCell ref="B3:E3"/>
    <mergeCell ref="A12:B12"/>
    <mergeCell ref="A13:B13"/>
    <mergeCell ref="A14:B14"/>
    <mergeCell ref="A29:B29"/>
    <mergeCell ref="A4:E4"/>
    <mergeCell ref="A20:B20"/>
    <mergeCell ref="A19:C19"/>
    <mergeCell ref="A27:B27"/>
    <mergeCell ref="A28:B28"/>
    <mergeCell ref="A26:B26"/>
    <mergeCell ref="A25:B25"/>
    <mergeCell ref="D6:E6"/>
  </mergeCells>
  <conditionalFormatting sqref="E12:E17">
    <cfRule type="containsText" dxfId="1" priority="1" operator="containsText" text="Error">
      <formula>NOT(ISERROR(SEARCH("Error",E12)))</formula>
    </cfRule>
  </conditionalFormatting>
  <conditionalFormatting sqref="E24 E26:E31">
    <cfRule type="containsText" dxfId="0" priority="10" operator="containsText" text="Error">
      <formula>NOT(ISERROR(SEARCH("Error",E24)))</formula>
    </cfRule>
  </conditionalFormatting>
  <printOptions horizontalCentered="1"/>
  <pageMargins left="0.7" right="0.7" top="0.5" bottom="0.5" header="0.3" footer="0.3"/>
  <pageSetup scale="68" orientation="portrait" horizontalDpi="1200" verticalDpi="1200" r:id="rId1"/>
  <headerFooter>
    <oddFooter>&amp;CPage &amp;P of &amp;N    &amp;R&amp;A</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9415EC4-95D8-463F-8A8B-A07D07E454B5}">
          <x14:formula1>
            <xm:f>'locality list'!$A$1:$A$134</xm:f>
          </x14:formula1>
          <xm:sqref>A20</xm:sqref>
        </x14:dataValidation>
        <x14:dataValidation type="list" allowBlank="1" showInputMessage="1" showErrorMessage="1" xr:uid="{88FAB8C8-11CD-46E7-876F-71EBD8DA275D}">
          <x14:formula1>
            <xm:f>'locality list'!$O$1:$O$301</xm:f>
          </x14:formula1>
          <xm:sqref>B6</xm:sqref>
        </x14:dataValidation>
        <x14:dataValidation type="list" showInputMessage="1" showErrorMessage="1" xr:uid="{62F9643A-D9B2-4B1A-B5B6-071625EF0810}">
          <x14:formula1>
            <xm:f>'locality list'!$D$1:$D$7</xm:f>
          </x14:formula1>
          <xm:sqref>C10:E10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2CD9F-71C0-4F0B-ABCC-B51B57C491D5}">
  <sheetPr>
    <tabColor theme="7" tint="0.79998168889431442"/>
  </sheetPr>
  <dimension ref="A1:J53"/>
  <sheetViews>
    <sheetView zoomScale="90" zoomScaleNormal="90" workbookViewId="0">
      <pane ySplit="12" topLeftCell="A44" activePane="bottomLeft" state="frozen"/>
      <selection pane="bottomLeft" activeCell="A15" sqref="A15"/>
      <selection activeCell="B13" sqref="B13"/>
    </sheetView>
  </sheetViews>
  <sheetFormatPr defaultColWidth="9.140625" defaultRowHeight="14.25"/>
  <cols>
    <col min="1" max="1" width="26.7109375" style="1" customWidth="1"/>
    <col min="2" max="2" width="8.5703125" style="2" customWidth="1"/>
    <col min="3" max="5" width="11.7109375" style="1" customWidth="1"/>
    <col min="6" max="6" width="0.85546875" style="1" customWidth="1"/>
    <col min="7" max="7" width="8.5703125" style="2" customWidth="1"/>
    <col min="8" max="10" width="11.7109375" style="1" customWidth="1"/>
    <col min="11" max="16384" width="9.140625" style="1"/>
  </cols>
  <sheetData>
    <row r="1" spans="1:10" ht="9" customHeight="1"/>
    <row r="2" spans="1:10" ht="21" customHeight="1">
      <c r="A2" s="220" t="s">
        <v>0</v>
      </c>
      <c r="B2" s="220"/>
      <c r="C2" s="220"/>
      <c r="D2" s="220"/>
      <c r="E2" s="220"/>
      <c r="F2" s="220"/>
      <c r="G2" s="220"/>
      <c r="H2" s="220"/>
      <c r="I2" s="220"/>
      <c r="J2" s="220"/>
    </row>
    <row r="3" spans="1:10" ht="19.899999999999999" customHeight="1">
      <c r="A3" s="221" t="s">
        <v>1</v>
      </c>
      <c r="B3" s="221"/>
      <c r="C3" s="221"/>
      <c r="D3" s="221"/>
      <c r="E3" s="221"/>
      <c r="F3" s="221"/>
      <c r="G3" s="221"/>
      <c r="H3" s="221"/>
      <c r="I3" s="221"/>
      <c r="J3" s="221"/>
    </row>
    <row r="4" spans="1:10" ht="17.25" customHeight="1">
      <c r="A4" s="228" t="s">
        <v>72</v>
      </c>
      <c r="B4" s="228"/>
      <c r="C4" s="228"/>
      <c r="D4" s="228"/>
      <c r="E4" s="228"/>
      <c r="F4" s="228"/>
      <c r="G4" s="228"/>
      <c r="H4" s="228"/>
      <c r="I4" s="228"/>
      <c r="J4" s="228"/>
    </row>
    <row r="5" spans="1:10" ht="9" customHeight="1"/>
    <row r="6" spans="1:10" ht="15">
      <c r="A6" s="29" t="s">
        <v>52</v>
      </c>
      <c r="B6" s="229" t="str">
        <f>'STATE Budget Change-Summary '!B6</f>
        <v>Choose State Agency</v>
      </c>
      <c r="C6" s="230"/>
      <c r="D6" s="231"/>
      <c r="E6" s="232" t="s">
        <v>73</v>
      </c>
      <c r="F6" s="233"/>
      <c r="G6" s="234"/>
      <c r="H6" s="229" t="s">
        <v>54</v>
      </c>
      <c r="I6" s="230"/>
      <c r="J6" s="231"/>
    </row>
    <row r="7" spans="1:10" customFormat="1" ht="9" customHeight="1"/>
    <row r="8" spans="1:10" s="8" customFormat="1" ht="24" customHeight="1">
      <c r="A8" s="27" t="s">
        <v>74</v>
      </c>
      <c r="B8" s="115">
        <f>'STATE Budget Change-Summary '!B8</f>
        <v>0</v>
      </c>
      <c r="C8" s="116"/>
      <c r="D8" s="116"/>
      <c r="E8" s="116"/>
      <c r="F8" s="116"/>
      <c r="G8" s="116"/>
      <c r="H8" s="116"/>
      <c r="I8" s="116"/>
      <c r="J8" s="117"/>
    </row>
    <row r="10" spans="1:10" ht="20.25">
      <c r="A10" s="9" t="s">
        <v>75</v>
      </c>
      <c r="G10" s="225" t="s">
        <v>76</v>
      </c>
      <c r="H10" s="226"/>
      <c r="I10" s="226"/>
      <c r="J10" s="227"/>
    </row>
    <row r="11" spans="1:10" ht="9" customHeight="1"/>
    <row r="12" spans="1:10" ht="30.75" customHeight="1">
      <c r="A12" s="137" t="s">
        <v>77</v>
      </c>
      <c r="B12" s="222" t="s">
        <v>78</v>
      </c>
      <c r="C12" s="223"/>
      <c r="D12" s="223"/>
      <c r="E12" s="224"/>
      <c r="G12" s="222" t="s">
        <v>79</v>
      </c>
      <c r="H12" s="223"/>
      <c r="I12" s="223"/>
      <c r="J12" s="224"/>
    </row>
    <row r="13" spans="1:10" ht="3.75" customHeight="1">
      <c r="B13" s="5"/>
      <c r="E13" s="6"/>
      <c r="G13" s="5"/>
      <c r="J13" s="6"/>
    </row>
    <row r="14" spans="1:10" ht="30">
      <c r="A14" s="10" t="s">
        <v>80</v>
      </c>
      <c r="B14" s="138" t="s">
        <v>81</v>
      </c>
      <c r="C14" s="138" t="s">
        <v>82</v>
      </c>
      <c r="D14" s="138" t="s">
        <v>83</v>
      </c>
      <c r="E14" s="138" t="s">
        <v>84</v>
      </c>
      <c r="F14" s="8"/>
      <c r="G14" s="138" t="s">
        <v>81</v>
      </c>
      <c r="H14" s="138" t="s">
        <v>82</v>
      </c>
      <c r="I14" s="138" t="s">
        <v>83</v>
      </c>
      <c r="J14" s="138" t="s">
        <v>84</v>
      </c>
    </row>
    <row r="15" spans="1:10">
      <c r="A15" s="48" t="s">
        <v>85</v>
      </c>
      <c r="B15" s="47"/>
      <c r="C15" s="66"/>
      <c r="D15" s="66">
        <f>C15*0.35</f>
        <v>0</v>
      </c>
      <c r="E15" s="84">
        <f>SUM(C15:D15)*B15</f>
        <v>0</v>
      </c>
      <c r="G15" s="51"/>
      <c r="H15" s="66"/>
      <c r="I15" s="67">
        <f t="shared" ref="I15:I23" si="0">H15*0.35</f>
        <v>0</v>
      </c>
      <c r="J15" s="84">
        <f>SUM(H15:I15)*G15</f>
        <v>0</v>
      </c>
    </row>
    <row r="16" spans="1:10">
      <c r="A16" s="48" t="s">
        <v>86</v>
      </c>
      <c r="B16" s="49"/>
      <c r="C16" s="67"/>
      <c r="D16" s="67">
        <f>C16*0.35</f>
        <v>0</v>
      </c>
      <c r="E16" s="85">
        <f t="shared" ref="E16:E21" si="1">SUM(C16:D16)*B16</f>
        <v>0</v>
      </c>
      <c r="G16" s="52"/>
      <c r="H16" s="67"/>
      <c r="I16" s="67">
        <f t="shared" si="0"/>
        <v>0</v>
      </c>
      <c r="J16" s="85">
        <f t="shared" ref="J16:J21" si="2">SUM(H16:I16)*G16</f>
        <v>0</v>
      </c>
    </row>
    <row r="17" spans="1:10">
      <c r="A17" s="48" t="s">
        <v>87</v>
      </c>
      <c r="B17" s="49"/>
      <c r="C17" s="67"/>
      <c r="D17" s="67">
        <f t="shared" ref="D17:D22" si="3">C17*0.35</f>
        <v>0</v>
      </c>
      <c r="E17" s="85">
        <f t="shared" si="1"/>
        <v>0</v>
      </c>
      <c r="G17" s="52"/>
      <c r="H17" s="67"/>
      <c r="I17" s="67">
        <f t="shared" si="0"/>
        <v>0</v>
      </c>
      <c r="J17" s="85">
        <f t="shared" si="2"/>
        <v>0</v>
      </c>
    </row>
    <row r="18" spans="1:10">
      <c r="A18" s="48" t="s">
        <v>88</v>
      </c>
      <c r="B18" s="49"/>
      <c r="C18" s="67"/>
      <c r="D18" s="67">
        <f t="shared" si="3"/>
        <v>0</v>
      </c>
      <c r="E18" s="85">
        <f t="shared" si="1"/>
        <v>0</v>
      </c>
      <c r="G18" s="52"/>
      <c r="H18" s="67"/>
      <c r="I18" s="67">
        <f t="shared" si="0"/>
        <v>0</v>
      </c>
      <c r="J18" s="85">
        <f t="shared" si="2"/>
        <v>0</v>
      </c>
    </row>
    <row r="19" spans="1:10">
      <c r="A19" s="48" t="s">
        <v>89</v>
      </c>
      <c r="B19" s="49"/>
      <c r="C19" s="67"/>
      <c r="D19" s="67">
        <f t="shared" si="3"/>
        <v>0</v>
      </c>
      <c r="E19" s="85">
        <f t="shared" si="1"/>
        <v>0</v>
      </c>
      <c r="G19" s="52"/>
      <c r="H19" s="67"/>
      <c r="I19" s="67">
        <f t="shared" si="0"/>
        <v>0</v>
      </c>
      <c r="J19" s="85">
        <f t="shared" si="2"/>
        <v>0</v>
      </c>
    </row>
    <row r="20" spans="1:10">
      <c r="A20" s="48" t="s">
        <v>90</v>
      </c>
      <c r="B20" s="49"/>
      <c r="C20" s="67"/>
      <c r="D20" s="67">
        <f t="shared" si="3"/>
        <v>0</v>
      </c>
      <c r="E20" s="85">
        <f t="shared" si="1"/>
        <v>0</v>
      </c>
      <c r="G20" s="52"/>
      <c r="H20" s="67"/>
      <c r="I20" s="67">
        <f t="shared" si="0"/>
        <v>0</v>
      </c>
      <c r="J20" s="85">
        <f t="shared" si="2"/>
        <v>0</v>
      </c>
    </row>
    <row r="21" spans="1:10">
      <c r="A21" s="48" t="s">
        <v>91</v>
      </c>
      <c r="B21" s="49"/>
      <c r="C21" s="67"/>
      <c r="D21" s="67">
        <f t="shared" si="3"/>
        <v>0</v>
      </c>
      <c r="E21" s="85">
        <f t="shared" si="1"/>
        <v>0</v>
      </c>
      <c r="G21" s="52"/>
      <c r="H21" s="67"/>
      <c r="I21" s="67">
        <f t="shared" si="0"/>
        <v>0</v>
      </c>
      <c r="J21" s="85">
        <f t="shared" si="2"/>
        <v>0</v>
      </c>
    </row>
    <row r="22" spans="1:10">
      <c r="A22" s="48" t="s">
        <v>92</v>
      </c>
      <c r="B22" s="49"/>
      <c r="C22" s="67"/>
      <c r="D22" s="67">
        <f t="shared" si="3"/>
        <v>0</v>
      </c>
      <c r="E22" s="85">
        <f>SUM(C22:D22)*B22</f>
        <v>0</v>
      </c>
      <c r="G22" s="52"/>
      <c r="H22" s="67"/>
      <c r="I22" s="67">
        <f t="shared" si="0"/>
        <v>0</v>
      </c>
      <c r="J22" s="85">
        <f>SUM(H22:I22)*G22</f>
        <v>0</v>
      </c>
    </row>
    <row r="23" spans="1:10">
      <c r="A23" s="48" t="s">
        <v>93</v>
      </c>
      <c r="B23" s="49"/>
      <c r="C23" s="67"/>
      <c r="D23" s="67">
        <f>C23*0.35</f>
        <v>0</v>
      </c>
      <c r="E23" s="85">
        <f t="shared" ref="E23:E28" si="4">SUM(C23:D23)*B23</f>
        <v>0</v>
      </c>
      <c r="G23" s="52"/>
      <c r="H23" s="67"/>
      <c r="I23" s="67">
        <f t="shared" si="0"/>
        <v>0</v>
      </c>
      <c r="J23" s="85">
        <f t="shared" ref="J23:J28" si="5">SUM(H23:I23)*G23</f>
        <v>0</v>
      </c>
    </row>
    <row r="24" spans="1:10">
      <c r="A24" s="48" t="s">
        <v>94</v>
      </c>
      <c r="B24" s="49"/>
      <c r="C24" s="67"/>
      <c r="D24" s="67">
        <f t="shared" ref="D24:D28" si="6">C24*0.35</f>
        <v>0</v>
      </c>
      <c r="E24" s="85">
        <f t="shared" si="4"/>
        <v>0</v>
      </c>
      <c r="G24" s="52"/>
      <c r="H24" s="67"/>
      <c r="I24" s="67">
        <f t="shared" ref="I24:I28" si="7">H24*0.35</f>
        <v>0</v>
      </c>
      <c r="J24" s="85">
        <f t="shared" si="5"/>
        <v>0</v>
      </c>
    </row>
    <row r="25" spans="1:10">
      <c r="A25" s="48" t="s">
        <v>95</v>
      </c>
      <c r="B25" s="49"/>
      <c r="C25" s="67"/>
      <c r="D25" s="67">
        <f t="shared" si="6"/>
        <v>0</v>
      </c>
      <c r="E25" s="85">
        <f t="shared" si="4"/>
        <v>0</v>
      </c>
      <c r="G25" s="52"/>
      <c r="H25" s="67"/>
      <c r="I25" s="67">
        <f t="shared" si="7"/>
        <v>0</v>
      </c>
      <c r="J25" s="85">
        <f t="shared" si="5"/>
        <v>0</v>
      </c>
    </row>
    <row r="26" spans="1:10">
      <c r="A26" s="48" t="s">
        <v>96</v>
      </c>
      <c r="B26" s="49"/>
      <c r="C26" s="67"/>
      <c r="D26" s="67">
        <f t="shared" si="6"/>
        <v>0</v>
      </c>
      <c r="E26" s="85">
        <f t="shared" si="4"/>
        <v>0</v>
      </c>
      <c r="G26" s="52"/>
      <c r="H26" s="67"/>
      <c r="I26" s="67">
        <f t="shared" si="7"/>
        <v>0</v>
      </c>
      <c r="J26" s="85">
        <f t="shared" si="5"/>
        <v>0</v>
      </c>
    </row>
    <row r="27" spans="1:10">
      <c r="A27" s="48" t="s">
        <v>97</v>
      </c>
      <c r="B27" s="49"/>
      <c r="C27" s="67"/>
      <c r="D27" s="67">
        <f t="shared" si="6"/>
        <v>0</v>
      </c>
      <c r="E27" s="85">
        <f t="shared" si="4"/>
        <v>0</v>
      </c>
      <c r="G27" s="52"/>
      <c r="H27" s="67"/>
      <c r="I27" s="67">
        <f t="shared" si="7"/>
        <v>0</v>
      </c>
      <c r="J27" s="85">
        <f t="shared" si="5"/>
        <v>0</v>
      </c>
    </row>
    <row r="28" spans="1:10">
      <c r="A28" s="139" t="s">
        <v>98</v>
      </c>
      <c r="B28" s="50"/>
      <c r="C28" s="68"/>
      <c r="D28" s="68">
        <f t="shared" si="6"/>
        <v>0</v>
      </c>
      <c r="E28" s="86">
        <f t="shared" si="4"/>
        <v>0</v>
      </c>
      <c r="G28" s="53"/>
      <c r="H28" s="69"/>
      <c r="I28" s="69">
        <f t="shared" si="7"/>
        <v>0</v>
      </c>
      <c r="J28" s="90">
        <f t="shared" si="5"/>
        <v>0</v>
      </c>
    </row>
    <row r="29" spans="1:10" ht="15">
      <c r="A29" s="3" t="s">
        <v>99</v>
      </c>
      <c r="B29" s="87">
        <f>SUM(B15:B28)</f>
        <v>0</v>
      </c>
      <c r="C29" s="88">
        <f>SUM(C15:C28)</f>
        <v>0</v>
      </c>
      <c r="D29" s="88">
        <f>SUM(D15:D28)</f>
        <v>0</v>
      </c>
      <c r="E29" s="89">
        <f>SUM(E15:E28)</f>
        <v>0</v>
      </c>
      <c r="F29" s="2"/>
      <c r="G29" s="87">
        <f>SUM(G15:G28)</f>
        <v>0</v>
      </c>
      <c r="H29" s="88">
        <f>SUM(H15:H28)</f>
        <v>0</v>
      </c>
      <c r="I29" s="88">
        <f>SUM(I15:I27)</f>
        <v>0</v>
      </c>
      <c r="J29" s="89">
        <f>SUM(J15:J28)</f>
        <v>0</v>
      </c>
    </row>
    <row r="31" spans="1:10" ht="16.5">
      <c r="A31" s="137" t="s">
        <v>100</v>
      </c>
      <c r="E31" s="1" t="s">
        <v>101</v>
      </c>
    </row>
    <row r="32" spans="1:10" ht="3" customHeight="1">
      <c r="A32" s="7"/>
    </row>
    <row r="33" spans="1:10" ht="45">
      <c r="A33" s="37" t="s">
        <v>102</v>
      </c>
      <c r="B33" s="138" t="s">
        <v>103</v>
      </c>
      <c r="C33" s="138" t="s">
        <v>104</v>
      </c>
      <c r="D33" s="138" t="s">
        <v>105</v>
      </c>
      <c r="E33" s="138" t="s">
        <v>106</v>
      </c>
      <c r="F33" s="8"/>
      <c r="G33" s="138" t="s">
        <v>103</v>
      </c>
      <c r="H33" s="138" t="s">
        <v>104</v>
      </c>
      <c r="I33" s="138" t="s">
        <v>105</v>
      </c>
      <c r="J33" s="138" t="s">
        <v>106</v>
      </c>
    </row>
    <row r="34" spans="1:10">
      <c r="A34" s="48" t="s">
        <v>107</v>
      </c>
      <c r="B34" s="80"/>
      <c r="C34" s="81"/>
      <c r="D34" s="82"/>
      <c r="E34" s="91">
        <f>((B34*C34)*D34)*1.0765</f>
        <v>0</v>
      </c>
      <c r="G34" s="83"/>
      <c r="H34" s="81"/>
      <c r="I34" s="82"/>
      <c r="J34" s="91">
        <f>((G34*H34)*I34)*1.0765</f>
        <v>0</v>
      </c>
    </row>
    <row r="35" spans="1:10">
      <c r="A35" s="48" t="s">
        <v>108</v>
      </c>
      <c r="B35" s="57"/>
      <c r="C35" s="11"/>
      <c r="D35" s="13"/>
      <c r="E35" s="92">
        <f t="shared" ref="E35:E47" si="8">((B35*C35)*D35)*1.0765</f>
        <v>0</v>
      </c>
      <c r="G35" s="62"/>
      <c r="H35" s="11"/>
      <c r="I35" s="13"/>
      <c r="J35" s="92">
        <f t="shared" ref="J35:J46" si="9">((G35*H35)*I35)*1.0765</f>
        <v>0</v>
      </c>
    </row>
    <row r="36" spans="1:10">
      <c r="A36" s="48" t="s">
        <v>109</v>
      </c>
      <c r="B36" s="57"/>
      <c r="C36" s="11"/>
      <c r="D36" s="13"/>
      <c r="E36" s="92">
        <f t="shared" si="8"/>
        <v>0</v>
      </c>
      <c r="G36" s="62"/>
      <c r="H36" s="11"/>
      <c r="I36" s="13"/>
      <c r="J36" s="92">
        <f t="shared" si="9"/>
        <v>0</v>
      </c>
    </row>
    <row r="37" spans="1:10">
      <c r="A37" s="48" t="s">
        <v>110</v>
      </c>
      <c r="B37" s="57"/>
      <c r="C37" s="11"/>
      <c r="D37" s="13"/>
      <c r="E37" s="92">
        <f t="shared" si="8"/>
        <v>0</v>
      </c>
      <c r="G37" s="62"/>
      <c r="H37" s="11"/>
      <c r="I37" s="13"/>
      <c r="J37" s="92">
        <f t="shared" si="9"/>
        <v>0</v>
      </c>
    </row>
    <row r="38" spans="1:10">
      <c r="A38" s="48" t="s">
        <v>111</v>
      </c>
      <c r="B38" s="57"/>
      <c r="C38" s="11"/>
      <c r="D38" s="13"/>
      <c r="E38" s="92">
        <f t="shared" si="8"/>
        <v>0</v>
      </c>
      <c r="G38" s="62"/>
      <c r="H38" s="11"/>
      <c r="I38" s="13"/>
      <c r="J38" s="92">
        <f t="shared" si="9"/>
        <v>0</v>
      </c>
    </row>
    <row r="39" spans="1:10">
      <c r="A39" s="48" t="s">
        <v>112</v>
      </c>
      <c r="B39" s="57"/>
      <c r="C39" s="11"/>
      <c r="D39" s="13"/>
      <c r="E39" s="92">
        <f t="shared" si="8"/>
        <v>0</v>
      </c>
      <c r="G39" s="62"/>
      <c r="H39" s="11"/>
      <c r="I39" s="13"/>
      <c r="J39" s="92">
        <f t="shared" si="9"/>
        <v>0</v>
      </c>
    </row>
    <row r="40" spans="1:10">
      <c r="A40" s="48" t="s">
        <v>113</v>
      </c>
      <c r="B40" s="57"/>
      <c r="C40" s="11"/>
      <c r="D40" s="13"/>
      <c r="E40" s="92">
        <f t="shared" si="8"/>
        <v>0</v>
      </c>
      <c r="G40" s="63"/>
      <c r="H40" s="58"/>
      <c r="I40" s="59"/>
      <c r="J40" s="92">
        <f t="shared" si="9"/>
        <v>0</v>
      </c>
    </row>
    <row r="41" spans="1:10">
      <c r="A41" s="48" t="s">
        <v>114</v>
      </c>
      <c r="B41" s="57"/>
      <c r="C41" s="11"/>
      <c r="D41" s="13"/>
      <c r="E41" s="92">
        <f t="shared" si="8"/>
        <v>0</v>
      </c>
      <c r="G41" s="64"/>
      <c r="H41" s="60"/>
      <c r="I41" s="61"/>
      <c r="J41" s="92">
        <f t="shared" si="9"/>
        <v>0</v>
      </c>
    </row>
    <row r="42" spans="1:10">
      <c r="A42" s="48" t="s">
        <v>115</v>
      </c>
      <c r="B42" s="57"/>
      <c r="C42" s="11"/>
      <c r="D42" s="13"/>
      <c r="E42" s="92">
        <f t="shared" si="8"/>
        <v>0</v>
      </c>
      <c r="G42" s="62"/>
      <c r="H42" s="11"/>
      <c r="I42" s="13"/>
      <c r="J42" s="92">
        <f t="shared" si="9"/>
        <v>0</v>
      </c>
    </row>
    <row r="43" spans="1:10">
      <c r="A43" s="48" t="s">
        <v>116</v>
      </c>
      <c r="B43" s="57"/>
      <c r="C43" s="11"/>
      <c r="D43" s="13"/>
      <c r="E43" s="92">
        <f t="shared" si="8"/>
        <v>0</v>
      </c>
      <c r="G43" s="62"/>
      <c r="H43" s="11"/>
      <c r="I43" s="13"/>
      <c r="J43" s="92">
        <f t="shared" si="9"/>
        <v>0</v>
      </c>
    </row>
    <row r="44" spans="1:10">
      <c r="A44" s="48" t="s">
        <v>117</v>
      </c>
      <c r="B44" s="57"/>
      <c r="C44" s="11"/>
      <c r="D44" s="13"/>
      <c r="E44" s="92">
        <f t="shared" si="8"/>
        <v>0</v>
      </c>
      <c r="G44" s="62"/>
      <c r="H44" s="11"/>
      <c r="I44" s="13"/>
      <c r="J44" s="92">
        <f t="shared" si="9"/>
        <v>0</v>
      </c>
    </row>
    <row r="45" spans="1:10">
      <c r="A45" s="48" t="s">
        <v>118</v>
      </c>
      <c r="B45" s="57"/>
      <c r="C45" s="11"/>
      <c r="D45" s="13"/>
      <c r="E45" s="92">
        <f t="shared" si="8"/>
        <v>0</v>
      </c>
      <c r="G45" s="62"/>
      <c r="H45" s="11"/>
      <c r="I45" s="13"/>
      <c r="J45" s="92">
        <f t="shared" si="9"/>
        <v>0</v>
      </c>
    </row>
    <row r="46" spans="1:10">
      <c r="A46" s="48" t="s">
        <v>119</v>
      </c>
      <c r="B46" s="57"/>
      <c r="C46" s="11"/>
      <c r="D46" s="13"/>
      <c r="E46" s="92">
        <f t="shared" si="8"/>
        <v>0</v>
      </c>
      <c r="G46" s="62"/>
      <c r="H46" s="11"/>
      <c r="I46" s="13"/>
      <c r="J46" s="92">
        <f t="shared" si="9"/>
        <v>0</v>
      </c>
    </row>
    <row r="47" spans="1:10">
      <c r="A47" s="139" t="s">
        <v>120</v>
      </c>
      <c r="B47" s="56"/>
      <c r="C47" s="54"/>
      <c r="D47" s="55"/>
      <c r="E47" s="93">
        <f t="shared" si="8"/>
        <v>0</v>
      </c>
      <c r="G47" s="65"/>
      <c r="H47" s="12"/>
      <c r="I47" s="14"/>
      <c r="J47" s="93">
        <f>((G47*H47)*I47)*1.0765</f>
        <v>0</v>
      </c>
    </row>
    <row r="48" spans="1:10" ht="15">
      <c r="A48" s="3" t="s">
        <v>121</v>
      </c>
      <c r="B48" s="94">
        <f>SUM(B34:B47)</f>
        <v>0</v>
      </c>
      <c r="C48" s="88">
        <f>SUM(C34:C47)</f>
        <v>0</v>
      </c>
      <c r="D48" s="95">
        <f>SUM(D34:D47)</f>
        <v>0</v>
      </c>
      <c r="E48" s="89">
        <f>SUM(E34:E47)</f>
        <v>0</v>
      </c>
      <c r="G48" s="94">
        <f>SUM(G34:G47)</f>
        <v>0</v>
      </c>
      <c r="H48" s="88">
        <f>SUM(H34:H47)</f>
        <v>0</v>
      </c>
      <c r="I48" s="95">
        <f>SUM(I34:I47)</f>
        <v>0</v>
      </c>
      <c r="J48" s="89">
        <f>SUM(J34:J47)</f>
        <v>0</v>
      </c>
    </row>
    <row r="50" spans="1:10" s="4" customFormat="1" ht="15.75" thickBot="1">
      <c r="A50" s="3" t="s">
        <v>122</v>
      </c>
      <c r="B50" s="96">
        <f>SUM(B29,B48)</f>
        <v>0</v>
      </c>
      <c r="C50" s="97">
        <f>SUM(C29,C48)</f>
        <v>0</v>
      </c>
      <c r="D50" s="97">
        <f>SUM(D29,D48)</f>
        <v>0</v>
      </c>
      <c r="E50" s="98">
        <f>SUM(E29,E48)</f>
        <v>0</v>
      </c>
      <c r="F50" s="70"/>
      <c r="G50" s="96">
        <f>SUM(G29,G48)</f>
        <v>0</v>
      </c>
      <c r="H50" s="97">
        <f>SUM(H29,H48)</f>
        <v>0</v>
      </c>
      <c r="I50" s="97">
        <f>SUM(I29,I48)</f>
        <v>0</v>
      </c>
      <c r="J50" s="98">
        <f>SUM(J29,J48)</f>
        <v>0</v>
      </c>
    </row>
    <row r="51" spans="1:10" ht="15" thickTop="1"/>
    <row r="52" spans="1:10">
      <c r="G52" s="2" t="s">
        <v>123</v>
      </c>
    </row>
    <row r="53" spans="1:10">
      <c r="D53" s="1" t="s">
        <v>30</v>
      </c>
    </row>
  </sheetData>
  <sheetProtection algorithmName="SHA-512" hashValue="amFkiEv7MQwcsOdUedaRHlSuwjd1EUpAEAtDk1mCY1JmpMd5niu9lk7FT98OjmO0j7OC40MgRaCl9eZoxRAWog==" saltValue="hVAFrUaSx7PTup9QIRc/LA==" spinCount="100000" sheet="1" objects="1" scenarios="1"/>
  <mergeCells count="9">
    <mergeCell ref="A2:J2"/>
    <mergeCell ref="A3:J3"/>
    <mergeCell ref="B12:E12"/>
    <mergeCell ref="G12:J12"/>
    <mergeCell ref="G10:J10"/>
    <mergeCell ref="A4:J4"/>
    <mergeCell ref="B6:D6"/>
    <mergeCell ref="E6:G6"/>
    <mergeCell ref="H6:J6"/>
  </mergeCells>
  <phoneticPr fontId="4" type="noConversion"/>
  <pageMargins left="0.2" right="0.2" top="0.5" bottom="0.5" header="0.3" footer="0.3"/>
  <pageSetup scale="88" fitToWidth="0" fitToHeight="0" orientation="portrait" horizontalDpi="1200" verticalDpi="1200" r:id="rId1"/>
  <headerFooter>
    <oddFooter>&amp;CPage &amp;P of &amp;N    &amp;R&amp;A</oddFooter>
  </headerFooter>
  <drawing r:id="rId2"/>
  <extLst>
    <ext xmlns:x14="http://schemas.microsoft.com/office/spreadsheetml/2009/9/main" uri="{CCE6A557-97BC-4b89-ADB6-D9C93CAAB3DF}">
      <x14:dataValidations xmlns:xm="http://schemas.microsoft.com/office/excel/2006/main" count="1">
        <x14:dataValidation type="list" showInputMessage="1" showErrorMessage="1" xr:uid="{CFD6E7E2-1735-4A6B-9BF9-A582BEB06E61}">
          <x14:formula1>
            <xm:f>'locality list'!$A$1:$A$134</xm:f>
          </x14:formula1>
          <xm:sqref>B6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5AEB8-55E6-413A-AC0C-C681DEBD0357}">
  <sheetPr>
    <tabColor theme="9" tint="0.79998168889431442"/>
  </sheetPr>
  <dimension ref="A1:H53"/>
  <sheetViews>
    <sheetView topLeftCell="A30" zoomScale="90" zoomScaleNormal="90" workbookViewId="0">
      <selection activeCell="A16" sqref="A16"/>
    </sheetView>
  </sheetViews>
  <sheetFormatPr defaultColWidth="9.140625" defaultRowHeight="14.25"/>
  <cols>
    <col min="1" max="1" width="40.42578125" style="1" customWidth="1"/>
    <col min="2" max="2" width="11.7109375" style="2" customWidth="1"/>
    <col min="3" max="4" width="13.7109375" style="1" customWidth="1"/>
    <col min="5" max="5" width="0.85546875" style="1" customWidth="1"/>
    <col min="6" max="6" width="11.7109375" style="2" customWidth="1"/>
    <col min="7" max="8" width="13.7109375" style="1" customWidth="1"/>
    <col min="9" max="16384" width="9.140625" style="1"/>
  </cols>
  <sheetData>
    <row r="1" spans="1:8" ht="9" customHeight="1"/>
    <row r="2" spans="1:8" ht="21" customHeight="1">
      <c r="A2" s="220" t="s">
        <v>0</v>
      </c>
      <c r="B2" s="220"/>
      <c r="C2" s="220"/>
      <c r="D2" s="220"/>
      <c r="E2" s="220"/>
      <c r="F2" s="220"/>
      <c r="G2" s="220"/>
      <c r="H2" s="220"/>
    </row>
    <row r="3" spans="1:8" ht="19.899999999999999" customHeight="1">
      <c r="A3" s="221" t="s">
        <v>1</v>
      </c>
      <c r="B3" s="221"/>
      <c r="C3" s="221"/>
      <c r="D3" s="221"/>
      <c r="E3" s="221"/>
      <c r="F3" s="221"/>
      <c r="G3" s="221"/>
      <c r="H3" s="221"/>
    </row>
    <row r="4" spans="1:8" ht="17.25" customHeight="1">
      <c r="A4" s="228" t="s">
        <v>72</v>
      </c>
      <c r="B4" s="228"/>
      <c r="C4" s="228"/>
      <c r="D4" s="228"/>
      <c r="E4" s="228"/>
      <c r="F4" s="228"/>
      <c r="G4" s="228"/>
      <c r="H4" s="228"/>
    </row>
    <row r="5" spans="1:8" ht="9" customHeight="1"/>
    <row r="6" spans="1:8" ht="30" customHeight="1">
      <c r="A6" s="29" t="s">
        <v>52</v>
      </c>
      <c r="B6" s="244" t="str">
        <f>'STATE Budget Change-Summary '!B6</f>
        <v>Choose State Agency</v>
      </c>
      <c r="C6" s="245"/>
      <c r="D6" s="232" t="s">
        <v>73</v>
      </c>
      <c r="E6" s="233"/>
      <c r="F6" s="233"/>
      <c r="G6" s="244" t="s">
        <v>54</v>
      </c>
      <c r="H6" s="246"/>
    </row>
    <row r="7" spans="1:8" customFormat="1" ht="9" customHeight="1"/>
    <row r="8" spans="1:8" s="8" customFormat="1" ht="24" customHeight="1">
      <c r="A8" s="27" t="s">
        <v>74</v>
      </c>
      <c r="B8" s="112">
        <f>'STATE Budget Change-Summary '!B8</f>
        <v>0</v>
      </c>
      <c r="C8" s="113"/>
      <c r="D8" s="113"/>
      <c r="E8" s="113"/>
      <c r="F8" s="113"/>
      <c r="G8" s="113"/>
      <c r="H8" s="114"/>
    </row>
    <row r="10" spans="1:8" ht="20.25">
      <c r="A10" s="9" t="s">
        <v>124</v>
      </c>
      <c r="F10" s="235" t="s">
        <v>76</v>
      </c>
      <c r="G10" s="236"/>
      <c r="H10" s="237"/>
    </row>
    <row r="11" spans="1:8" ht="9" customHeight="1"/>
    <row r="12" spans="1:8" ht="14.45" customHeight="1">
      <c r="B12" s="238" t="s">
        <v>78</v>
      </c>
      <c r="C12" s="239"/>
      <c r="D12" s="240"/>
      <c r="F12" s="238" t="s">
        <v>79</v>
      </c>
      <c r="G12" s="239"/>
      <c r="H12" s="240"/>
    </row>
    <row r="13" spans="1:8" ht="16.5">
      <c r="A13" s="137" t="s">
        <v>42</v>
      </c>
      <c r="B13" s="241"/>
      <c r="C13" s="242"/>
      <c r="D13" s="243"/>
      <c r="F13" s="241"/>
      <c r="G13" s="242"/>
      <c r="H13" s="243"/>
    </row>
    <row r="14" spans="1:8" ht="6" customHeight="1">
      <c r="B14" s="5"/>
      <c r="D14" s="6"/>
      <c r="F14" s="5"/>
      <c r="H14" s="6"/>
    </row>
    <row r="15" spans="1:8" ht="30">
      <c r="A15" s="34" t="s">
        <v>125</v>
      </c>
      <c r="B15" s="30" t="s">
        <v>126</v>
      </c>
      <c r="C15" s="31" t="s">
        <v>127</v>
      </c>
      <c r="D15" s="32" t="s">
        <v>84</v>
      </c>
      <c r="E15" s="8"/>
      <c r="F15" s="30" t="s">
        <v>126</v>
      </c>
      <c r="G15" s="31" t="s">
        <v>127</v>
      </c>
      <c r="H15" s="32" t="s">
        <v>84</v>
      </c>
    </row>
    <row r="16" spans="1:8">
      <c r="A16" s="33" t="s">
        <v>125</v>
      </c>
      <c r="B16" s="43">
        <v>0</v>
      </c>
      <c r="C16" s="71">
        <v>0</v>
      </c>
      <c r="D16" s="84">
        <f>B16*C16</f>
        <v>0</v>
      </c>
      <c r="E16" s="2"/>
      <c r="F16" s="43">
        <v>0</v>
      </c>
      <c r="G16" s="71">
        <v>0</v>
      </c>
      <c r="H16" s="84">
        <f>F16*G16</f>
        <v>0</v>
      </c>
    </row>
    <row r="17" spans="1:8">
      <c r="A17" s="33" t="s">
        <v>125</v>
      </c>
      <c r="B17" s="44">
        <v>0</v>
      </c>
      <c r="C17" s="72">
        <v>0</v>
      </c>
      <c r="D17" s="85">
        <f t="shared" ref="D17:D29" si="0">B17*C17</f>
        <v>0</v>
      </c>
      <c r="E17" s="2"/>
      <c r="F17" s="44">
        <v>0</v>
      </c>
      <c r="G17" s="72">
        <v>0</v>
      </c>
      <c r="H17" s="85">
        <f t="shared" ref="H17:H29" si="1">F17*G17</f>
        <v>0</v>
      </c>
    </row>
    <row r="18" spans="1:8">
      <c r="A18" s="33" t="s">
        <v>125</v>
      </c>
      <c r="B18" s="44">
        <v>0</v>
      </c>
      <c r="C18" s="72">
        <v>0</v>
      </c>
      <c r="D18" s="85">
        <f t="shared" si="0"/>
        <v>0</v>
      </c>
      <c r="E18" s="2"/>
      <c r="F18" s="44">
        <v>0</v>
      </c>
      <c r="G18" s="72">
        <v>0</v>
      </c>
      <c r="H18" s="85">
        <f t="shared" si="1"/>
        <v>0</v>
      </c>
    </row>
    <row r="19" spans="1:8">
      <c r="A19" s="33" t="s">
        <v>125</v>
      </c>
      <c r="B19" s="44">
        <v>0</v>
      </c>
      <c r="C19" s="72">
        <v>0</v>
      </c>
      <c r="D19" s="85">
        <f t="shared" si="0"/>
        <v>0</v>
      </c>
      <c r="E19" s="2"/>
      <c r="F19" s="44">
        <v>0</v>
      </c>
      <c r="G19" s="72">
        <v>0</v>
      </c>
      <c r="H19" s="85">
        <f t="shared" si="1"/>
        <v>0</v>
      </c>
    </row>
    <row r="20" spans="1:8">
      <c r="A20" s="33" t="s">
        <v>125</v>
      </c>
      <c r="B20" s="44">
        <v>0</v>
      </c>
      <c r="C20" s="72">
        <v>0</v>
      </c>
      <c r="D20" s="85">
        <f t="shared" si="0"/>
        <v>0</v>
      </c>
      <c r="E20" s="2"/>
      <c r="F20" s="44">
        <v>0</v>
      </c>
      <c r="G20" s="72">
        <v>0</v>
      </c>
      <c r="H20" s="85">
        <f t="shared" si="1"/>
        <v>0</v>
      </c>
    </row>
    <row r="21" spans="1:8">
      <c r="A21" s="33" t="s">
        <v>125</v>
      </c>
      <c r="B21" s="44">
        <v>0</v>
      </c>
      <c r="C21" s="72">
        <v>0</v>
      </c>
      <c r="D21" s="85">
        <f t="shared" si="0"/>
        <v>0</v>
      </c>
      <c r="E21" s="2"/>
      <c r="F21" s="44">
        <v>0</v>
      </c>
      <c r="G21" s="72">
        <v>0</v>
      </c>
      <c r="H21" s="85">
        <f t="shared" si="1"/>
        <v>0</v>
      </c>
    </row>
    <row r="22" spans="1:8">
      <c r="A22" s="33" t="s">
        <v>125</v>
      </c>
      <c r="B22" s="44">
        <v>0</v>
      </c>
      <c r="C22" s="72">
        <v>0</v>
      </c>
      <c r="D22" s="85">
        <f t="shared" si="0"/>
        <v>0</v>
      </c>
      <c r="E22" s="73"/>
      <c r="F22" s="44">
        <v>0</v>
      </c>
      <c r="G22" s="72">
        <v>0</v>
      </c>
      <c r="H22" s="85">
        <f t="shared" si="1"/>
        <v>0</v>
      </c>
    </row>
    <row r="23" spans="1:8">
      <c r="A23" s="33" t="s">
        <v>125</v>
      </c>
      <c r="B23" s="44">
        <v>0</v>
      </c>
      <c r="C23" s="72">
        <v>0</v>
      </c>
      <c r="D23" s="85">
        <f t="shared" si="0"/>
        <v>0</v>
      </c>
      <c r="E23" s="74"/>
      <c r="F23" s="44">
        <v>0</v>
      </c>
      <c r="G23" s="72">
        <v>0</v>
      </c>
      <c r="H23" s="85">
        <f t="shared" si="1"/>
        <v>0</v>
      </c>
    </row>
    <row r="24" spans="1:8">
      <c r="A24" s="33" t="s">
        <v>125</v>
      </c>
      <c r="B24" s="44">
        <v>0</v>
      </c>
      <c r="C24" s="72">
        <v>0</v>
      </c>
      <c r="D24" s="85">
        <f t="shared" si="0"/>
        <v>0</v>
      </c>
      <c r="E24" s="74"/>
      <c r="F24" s="44">
        <v>0</v>
      </c>
      <c r="G24" s="72">
        <v>0</v>
      </c>
      <c r="H24" s="85">
        <f t="shared" si="1"/>
        <v>0</v>
      </c>
    </row>
    <row r="25" spans="1:8">
      <c r="A25" s="33" t="s">
        <v>125</v>
      </c>
      <c r="B25" s="44">
        <v>0</v>
      </c>
      <c r="C25" s="72">
        <v>0</v>
      </c>
      <c r="D25" s="85">
        <f t="shared" si="0"/>
        <v>0</v>
      </c>
      <c r="E25" s="74"/>
      <c r="F25" s="44">
        <v>0</v>
      </c>
      <c r="G25" s="72">
        <v>0</v>
      </c>
      <c r="H25" s="85">
        <f t="shared" si="1"/>
        <v>0</v>
      </c>
    </row>
    <row r="26" spans="1:8">
      <c r="A26" s="33" t="s">
        <v>125</v>
      </c>
      <c r="B26" s="44">
        <v>0</v>
      </c>
      <c r="C26" s="72">
        <v>0</v>
      </c>
      <c r="D26" s="85">
        <f t="shared" si="0"/>
        <v>0</v>
      </c>
      <c r="E26" s="74"/>
      <c r="F26" s="44">
        <v>0</v>
      </c>
      <c r="G26" s="72">
        <v>0</v>
      </c>
      <c r="H26" s="85">
        <f t="shared" si="1"/>
        <v>0</v>
      </c>
    </row>
    <row r="27" spans="1:8">
      <c r="A27" s="33" t="s">
        <v>125</v>
      </c>
      <c r="B27" s="44">
        <v>0</v>
      </c>
      <c r="C27" s="72">
        <v>0</v>
      </c>
      <c r="D27" s="85">
        <f t="shared" si="0"/>
        <v>0</v>
      </c>
      <c r="E27" s="74"/>
      <c r="F27" s="44">
        <v>0</v>
      </c>
      <c r="G27" s="72">
        <v>0</v>
      </c>
      <c r="H27" s="85">
        <f t="shared" si="1"/>
        <v>0</v>
      </c>
    </row>
    <row r="28" spans="1:8">
      <c r="A28" s="33" t="s">
        <v>125</v>
      </c>
      <c r="B28" s="44">
        <v>0</v>
      </c>
      <c r="C28" s="72">
        <v>0</v>
      </c>
      <c r="D28" s="85">
        <f t="shared" si="0"/>
        <v>0</v>
      </c>
      <c r="E28" s="75"/>
      <c r="F28" s="44">
        <v>0</v>
      </c>
      <c r="G28" s="72">
        <v>0</v>
      </c>
      <c r="H28" s="85">
        <f t="shared" si="1"/>
        <v>0</v>
      </c>
    </row>
    <row r="29" spans="1:8">
      <c r="A29" s="35" t="s">
        <v>125</v>
      </c>
      <c r="B29" s="44">
        <v>0</v>
      </c>
      <c r="C29" s="72">
        <v>0</v>
      </c>
      <c r="D29" s="90">
        <f t="shared" si="0"/>
        <v>0</v>
      </c>
      <c r="E29" s="2"/>
      <c r="F29" s="110">
        <v>0</v>
      </c>
      <c r="G29" s="111">
        <v>0</v>
      </c>
      <c r="H29" s="90">
        <f t="shared" si="1"/>
        <v>0</v>
      </c>
    </row>
    <row r="30" spans="1:8" ht="15">
      <c r="A30" s="36" t="s">
        <v>128</v>
      </c>
      <c r="B30" s="99">
        <f>SUM(B16:B29)</f>
        <v>0</v>
      </c>
      <c r="C30" s="100">
        <f>SUM(C16:C29)</f>
        <v>0</v>
      </c>
      <c r="D30" s="101">
        <f>SUM(D16:D29)</f>
        <v>0</v>
      </c>
      <c r="E30" s="2"/>
      <c r="F30" s="87">
        <f>SUM(F16:F29)</f>
        <v>0</v>
      </c>
      <c r="G30" s="88">
        <f>SUM(G16:G29)</f>
        <v>0</v>
      </c>
      <c r="H30" s="89">
        <f>SUM(H16:H29)</f>
        <v>0</v>
      </c>
    </row>
    <row r="31" spans="1:8">
      <c r="B31" s="5"/>
      <c r="D31" s="6"/>
      <c r="F31" s="5"/>
      <c r="H31" s="6"/>
    </row>
    <row r="32" spans="1:8" ht="16.5">
      <c r="A32" s="137" t="s">
        <v>45</v>
      </c>
      <c r="B32" s="5"/>
      <c r="D32" s="6" t="s">
        <v>101</v>
      </c>
      <c r="F32" s="5"/>
      <c r="H32" s="6"/>
    </row>
    <row r="33" spans="1:8" ht="6" customHeight="1">
      <c r="B33" s="5"/>
      <c r="D33" s="6"/>
      <c r="F33" s="5"/>
      <c r="H33" s="6"/>
    </row>
    <row r="34" spans="1:8" ht="30">
      <c r="A34" s="37" t="s">
        <v>125</v>
      </c>
      <c r="B34" s="30" t="s">
        <v>129</v>
      </c>
      <c r="C34" s="31" t="s">
        <v>127</v>
      </c>
      <c r="D34" s="32" t="s">
        <v>84</v>
      </c>
      <c r="E34" s="38"/>
      <c r="F34" s="30" t="s">
        <v>129</v>
      </c>
      <c r="G34" s="31" t="s">
        <v>127</v>
      </c>
      <c r="H34" s="32" t="s">
        <v>84</v>
      </c>
    </row>
    <row r="35" spans="1:8">
      <c r="A35" s="39" t="s">
        <v>125</v>
      </c>
      <c r="B35" s="45">
        <v>0</v>
      </c>
      <c r="C35" s="76">
        <v>0</v>
      </c>
      <c r="D35" s="102">
        <f>B35*C35</f>
        <v>0</v>
      </c>
      <c r="E35" s="2"/>
      <c r="F35" s="41">
        <v>0</v>
      </c>
      <c r="G35" s="77">
        <v>0</v>
      </c>
      <c r="H35" s="84">
        <f>F35*G35</f>
        <v>0</v>
      </c>
    </row>
    <row r="36" spans="1:8">
      <c r="A36" s="39" t="s">
        <v>125</v>
      </c>
      <c r="B36" s="46">
        <v>0</v>
      </c>
      <c r="C36" s="78">
        <v>0</v>
      </c>
      <c r="D36" s="103">
        <f t="shared" ref="D36:D48" si="2">B36*C36</f>
        <v>0</v>
      </c>
      <c r="E36" s="2"/>
      <c r="F36" s="42">
        <v>0</v>
      </c>
      <c r="G36" s="79">
        <v>0</v>
      </c>
      <c r="H36" s="85">
        <f>F36*G36</f>
        <v>0</v>
      </c>
    </row>
    <row r="37" spans="1:8">
      <c r="A37" s="39" t="s">
        <v>125</v>
      </c>
      <c r="B37" s="46">
        <v>0</v>
      </c>
      <c r="C37" s="78">
        <v>0</v>
      </c>
      <c r="D37" s="103">
        <f t="shared" si="2"/>
        <v>0</v>
      </c>
      <c r="E37" s="2"/>
      <c r="F37" s="42">
        <v>0</v>
      </c>
      <c r="G37" s="79">
        <v>0</v>
      </c>
      <c r="H37" s="85">
        <f>F37*G37</f>
        <v>0</v>
      </c>
    </row>
    <row r="38" spans="1:8">
      <c r="A38" s="39" t="s">
        <v>125</v>
      </c>
      <c r="B38" s="46">
        <v>0</v>
      </c>
      <c r="C38" s="78">
        <v>0</v>
      </c>
      <c r="D38" s="103">
        <f t="shared" si="2"/>
        <v>0</v>
      </c>
      <c r="E38" s="2"/>
      <c r="F38" s="42">
        <v>0</v>
      </c>
      <c r="G38" s="79">
        <v>0</v>
      </c>
      <c r="H38" s="85">
        <f t="shared" ref="H38:H48" si="3">F38*G38</f>
        <v>0</v>
      </c>
    </row>
    <row r="39" spans="1:8">
      <c r="A39" s="39" t="s">
        <v>125</v>
      </c>
      <c r="B39" s="46">
        <v>0</v>
      </c>
      <c r="C39" s="78">
        <v>0</v>
      </c>
      <c r="D39" s="103">
        <f t="shared" si="2"/>
        <v>0</v>
      </c>
      <c r="E39" s="2"/>
      <c r="F39" s="42">
        <v>0</v>
      </c>
      <c r="G39" s="79">
        <v>0</v>
      </c>
      <c r="H39" s="85">
        <f t="shared" si="3"/>
        <v>0</v>
      </c>
    </row>
    <row r="40" spans="1:8">
      <c r="A40" s="39" t="s">
        <v>125</v>
      </c>
      <c r="B40" s="46">
        <v>0</v>
      </c>
      <c r="C40" s="78">
        <v>0</v>
      </c>
      <c r="D40" s="103">
        <f t="shared" si="2"/>
        <v>0</v>
      </c>
      <c r="E40" s="2"/>
      <c r="F40" s="42">
        <v>0</v>
      </c>
      <c r="G40" s="79">
        <v>0</v>
      </c>
      <c r="H40" s="85">
        <f t="shared" si="3"/>
        <v>0</v>
      </c>
    </row>
    <row r="41" spans="1:8">
      <c r="A41" s="39" t="s">
        <v>125</v>
      </c>
      <c r="B41" s="46">
        <v>0</v>
      </c>
      <c r="C41" s="78">
        <v>0</v>
      </c>
      <c r="D41" s="103">
        <f t="shared" si="2"/>
        <v>0</v>
      </c>
      <c r="E41" s="2"/>
      <c r="F41" s="42">
        <v>0</v>
      </c>
      <c r="G41" s="79">
        <v>0</v>
      </c>
      <c r="H41" s="85">
        <f t="shared" si="3"/>
        <v>0</v>
      </c>
    </row>
    <row r="42" spans="1:8">
      <c r="A42" s="39" t="s">
        <v>125</v>
      </c>
      <c r="B42" s="46">
        <v>0</v>
      </c>
      <c r="C42" s="78">
        <v>0</v>
      </c>
      <c r="D42" s="103">
        <f t="shared" si="2"/>
        <v>0</v>
      </c>
      <c r="E42" s="2"/>
      <c r="F42" s="42">
        <v>0</v>
      </c>
      <c r="G42" s="79">
        <v>0</v>
      </c>
      <c r="H42" s="85">
        <f t="shared" si="3"/>
        <v>0</v>
      </c>
    </row>
    <row r="43" spans="1:8">
      <c r="A43" s="39" t="s">
        <v>125</v>
      </c>
      <c r="B43" s="46">
        <v>0</v>
      </c>
      <c r="C43" s="78">
        <v>0</v>
      </c>
      <c r="D43" s="103">
        <f t="shared" si="2"/>
        <v>0</v>
      </c>
      <c r="E43" s="2"/>
      <c r="F43" s="42">
        <v>0</v>
      </c>
      <c r="G43" s="79">
        <v>0</v>
      </c>
      <c r="H43" s="85">
        <f t="shared" si="3"/>
        <v>0</v>
      </c>
    </row>
    <row r="44" spans="1:8">
      <c r="A44" s="39" t="s">
        <v>125</v>
      </c>
      <c r="B44" s="46">
        <v>0</v>
      </c>
      <c r="C44" s="78">
        <v>0</v>
      </c>
      <c r="D44" s="103">
        <f t="shared" si="2"/>
        <v>0</v>
      </c>
      <c r="E44" s="2"/>
      <c r="F44" s="42">
        <v>0</v>
      </c>
      <c r="G44" s="79">
        <v>0</v>
      </c>
      <c r="H44" s="85">
        <f t="shared" si="3"/>
        <v>0</v>
      </c>
    </row>
    <row r="45" spans="1:8">
      <c r="A45" s="39" t="s">
        <v>125</v>
      </c>
      <c r="B45" s="46">
        <v>0</v>
      </c>
      <c r="C45" s="78">
        <v>0</v>
      </c>
      <c r="D45" s="103">
        <f t="shared" si="2"/>
        <v>0</v>
      </c>
      <c r="E45" s="2"/>
      <c r="F45" s="42">
        <v>0</v>
      </c>
      <c r="G45" s="79">
        <v>0</v>
      </c>
      <c r="H45" s="85">
        <f t="shared" si="3"/>
        <v>0</v>
      </c>
    </row>
    <row r="46" spans="1:8">
      <c r="A46" s="39" t="s">
        <v>125</v>
      </c>
      <c r="B46" s="46">
        <v>0</v>
      </c>
      <c r="C46" s="78">
        <v>0</v>
      </c>
      <c r="D46" s="103">
        <f t="shared" si="2"/>
        <v>0</v>
      </c>
      <c r="E46" s="2"/>
      <c r="F46" s="42">
        <v>0</v>
      </c>
      <c r="G46" s="79">
        <v>0</v>
      </c>
      <c r="H46" s="85">
        <f t="shared" si="3"/>
        <v>0</v>
      </c>
    </row>
    <row r="47" spans="1:8">
      <c r="A47" s="39" t="s">
        <v>125</v>
      </c>
      <c r="B47" s="46">
        <v>0</v>
      </c>
      <c r="C47" s="78">
        <v>0</v>
      </c>
      <c r="D47" s="103">
        <f t="shared" si="2"/>
        <v>0</v>
      </c>
      <c r="E47" s="2"/>
      <c r="F47" s="42">
        <v>0</v>
      </c>
      <c r="G47" s="79">
        <v>0</v>
      </c>
      <c r="H47" s="85">
        <f t="shared" si="3"/>
        <v>0</v>
      </c>
    </row>
    <row r="48" spans="1:8">
      <c r="A48" s="40" t="s">
        <v>125</v>
      </c>
      <c r="B48" s="46">
        <v>0</v>
      </c>
      <c r="C48" s="78">
        <v>0</v>
      </c>
      <c r="D48" s="104">
        <f t="shared" si="2"/>
        <v>0</v>
      </c>
      <c r="E48" s="2"/>
      <c r="F48" s="42">
        <v>0</v>
      </c>
      <c r="G48" s="79">
        <v>0</v>
      </c>
      <c r="H48" s="90">
        <f t="shared" si="3"/>
        <v>0</v>
      </c>
    </row>
    <row r="49" spans="1:8" ht="15">
      <c r="A49" s="3" t="s">
        <v>130</v>
      </c>
      <c r="B49" s="105">
        <f>SUM(B35:B48)</f>
        <v>0</v>
      </c>
      <c r="C49" s="100">
        <f>SUM(C35:C48)</f>
        <v>0</v>
      </c>
      <c r="D49" s="101">
        <f>SUM(D35:D48)</f>
        <v>0</v>
      </c>
      <c r="E49" s="2"/>
      <c r="F49" s="105">
        <f>SUM(F35:F48)</f>
        <v>0</v>
      </c>
      <c r="G49" s="100">
        <f>SUM(G35:G48)</f>
        <v>0</v>
      </c>
      <c r="H49" s="101">
        <f>SUM(H35:H48)</f>
        <v>0</v>
      </c>
    </row>
    <row r="51" spans="1:8" s="4" customFormat="1" ht="15.75" thickBot="1">
      <c r="A51" s="3" t="s">
        <v>122</v>
      </c>
      <c r="B51" s="96">
        <f>B49+B30</f>
        <v>0</v>
      </c>
      <c r="C51" s="97">
        <f>C49+C30</f>
        <v>0</v>
      </c>
      <c r="D51" s="98">
        <f>D49+D30</f>
        <v>0</v>
      </c>
      <c r="E51" s="70"/>
      <c r="F51" s="96">
        <f>F49+F30</f>
        <v>0</v>
      </c>
      <c r="G51" s="97">
        <f>G49+G30</f>
        <v>0</v>
      </c>
      <c r="H51" s="98">
        <f>H49+H30</f>
        <v>0</v>
      </c>
    </row>
    <row r="52" spans="1:8" ht="15" thickTop="1"/>
    <row r="53" spans="1:8">
      <c r="F53" s="2" t="s">
        <v>123</v>
      </c>
    </row>
  </sheetData>
  <sheetProtection algorithmName="SHA-512" hashValue="FjMOKLpnsCxCn+03qNE0TpI1qmbJaiETuX/9VBad6rdq7uE76iwN90MNS018XIXJm60f6lF+az78Cd3y0/CuDA==" saltValue="7CQUJ+HvSE9+Nbq3o7iv0A==" spinCount="100000" sheet="1" objects="1" scenarios="1"/>
  <mergeCells count="9">
    <mergeCell ref="F10:H10"/>
    <mergeCell ref="B12:D13"/>
    <mergeCell ref="F12:H13"/>
    <mergeCell ref="A2:H2"/>
    <mergeCell ref="A3:H3"/>
    <mergeCell ref="A4:H4"/>
    <mergeCell ref="B6:C6"/>
    <mergeCell ref="D6:F6"/>
    <mergeCell ref="G6:H6"/>
  </mergeCells>
  <pageMargins left="0.2" right="0.2" top="0.5" bottom="0.5" header="0.3" footer="0.3"/>
  <pageSetup scale="85" fitToWidth="0" fitToHeight="0" orientation="portrait" horizontalDpi="1200" verticalDpi="1200" r:id="rId1"/>
  <headerFooter>
    <oddFooter>&amp;CPage &amp;P of &amp;N    &amp;R&amp;A</oddFooter>
  </headerFooter>
  <drawing r:id="rId2"/>
  <extLst>
    <ext xmlns:x14="http://schemas.microsoft.com/office/spreadsheetml/2009/9/main" uri="{CCE6A557-97BC-4b89-ADB6-D9C93CAAB3DF}">
      <x14:dataValidations xmlns:xm="http://schemas.microsoft.com/office/excel/2006/main" count="1">
        <x14:dataValidation type="list" showInputMessage="1" showErrorMessage="1" xr:uid="{A88A6286-5BE2-46DA-9151-578E11BBC011}">
          <x14:formula1>
            <xm:f>'locality list'!$A$1:$A$134</xm:f>
          </x14:formula1>
          <xm:sqref>B6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96DC5-D542-4D07-B4A4-2FFBE6C4F829}">
  <dimension ref="A1:A68"/>
  <sheetViews>
    <sheetView topLeftCell="A28" workbookViewId="0">
      <selection activeCell="G55" sqref="G55"/>
    </sheetView>
  </sheetViews>
  <sheetFormatPr defaultRowHeight="15"/>
  <cols>
    <col min="1" max="1" width="84" bestFit="1" customWidth="1"/>
  </cols>
  <sheetData>
    <row r="1" spans="1:1">
      <c r="A1" t="s">
        <v>131</v>
      </c>
    </row>
    <row r="2" spans="1:1">
      <c r="A2" t="s">
        <v>132</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153</v>
      </c>
    </row>
    <row r="24" spans="1:1">
      <c r="A24" t="s">
        <v>154</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row r="42" spans="1:1">
      <c r="A42" t="s">
        <v>172</v>
      </c>
    </row>
    <row r="43" spans="1:1">
      <c r="A43" t="s">
        <v>173</v>
      </c>
    </row>
    <row r="44" spans="1:1">
      <c r="A44" t="s">
        <v>174</v>
      </c>
    </row>
    <row r="45" spans="1:1">
      <c r="A45" t="s">
        <v>175</v>
      </c>
    </row>
    <row r="46" spans="1:1">
      <c r="A46" t="s">
        <v>176</v>
      </c>
    </row>
    <row r="47" spans="1:1">
      <c r="A47" t="s">
        <v>177</v>
      </c>
    </row>
    <row r="48" spans="1:1">
      <c r="A48" t="s">
        <v>178</v>
      </c>
    </row>
    <row r="49" spans="1:1">
      <c r="A49" t="s">
        <v>179</v>
      </c>
    </row>
    <row r="50" spans="1:1">
      <c r="A50" t="s">
        <v>180</v>
      </c>
    </row>
    <row r="51" spans="1:1">
      <c r="A51" t="s">
        <v>181</v>
      </c>
    </row>
    <row r="52" spans="1:1">
      <c r="A52" t="s">
        <v>182</v>
      </c>
    </row>
    <row r="53" spans="1:1">
      <c r="A53" t="s">
        <v>183</v>
      </c>
    </row>
    <row r="54" spans="1:1">
      <c r="A54" t="s">
        <v>184</v>
      </c>
    </row>
    <row r="55" spans="1:1">
      <c r="A55" t="s">
        <v>185</v>
      </c>
    </row>
    <row r="56" spans="1:1">
      <c r="A56" t="s">
        <v>186</v>
      </c>
    </row>
    <row r="57" spans="1:1">
      <c r="A57" t="s">
        <v>187</v>
      </c>
    </row>
    <row r="58" spans="1:1">
      <c r="A58" t="s">
        <v>188</v>
      </c>
    </row>
    <row r="59" spans="1:1">
      <c r="A59" t="s">
        <v>189</v>
      </c>
    </row>
    <row r="60" spans="1:1">
      <c r="A60" t="s">
        <v>190</v>
      </c>
    </row>
    <row r="61" spans="1:1">
      <c r="A61" t="s">
        <v>191</v>
      </c>
    </row>
    <row r="62" spans="1:1">
      <c r="A62" t="s">
        <v>192</v>
      </c>
    </row>
    <row r="63" spans="1:1">
      <c r="A63" t="s">
        <v>193</v>
      </c>
    </row>
    <row r="64" spans="1:1">
      <c r="A64" t="s">
        <v>194</v>
      </c>
    </row>
    <row r="65" spans="1:1">
      <c r="A65" t="s">
        <v>195</v>
      </c>
    </row>
    <row r="66" spans="1:1">
      <c r="A66" t="s">
        <v>196</v>
      </c>
    </row>
    <row r="67" spans="1:1">
      <c r="A67" t="s">
        <v>197</v>
      </c>
    </row>
    <row r="68" spans="1:1">
      <c r="A68"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426D8-639D-472B-8529-1B8BCE664A5B}">
  <dimension ref="A1:O301"/>
  <sheetViews>
    <sheetView workbookViewId="0">
      <selection activeCell="G55" sqref="G55"/>
    </sheetView>
  </sheetViews>
  <sheetFormatPr defaultRowHeight="15"/>
  <cols>
    <col min="1" max="1" width="22.42578125" style="1" bestFit="1" customWidth="1"/>
    <col min="3" max="3" width="12.7109375" customWidth="1"/>
  </cols>
  <sheetData>
    <row r="1" spans="1:15">
      <c r="A1" s="25" t="s">
        <v>199</v>
      </c>
      <c r="C1" s="2" t="s">
        <v>200</v>
      </c>
      <c r="D1" t="s">
        <v>57</v>
      </c>
      <c r="G1" s="25" t="s">
        <v>22</v>
      </c>
      <c r="O1" t="s">
        <v>22</v>
      </c>
    </row>
    <row r="2" spans="1:15">
      <c r="A2" s="25" t="s">
        <v>201</v>
      </c>
      <c r="C2" s="2">
        <v>2024</v>
      </c>
      <c r="D2" t="s">
        <v>202</v>
      </c>
      <c r="F2" s="171">
        <v>950</v>
      </c>
      <c r="G2" s="172" t="s">
        <v>203</v>
      </c>
      <c r="O2" t="str">
        <f>_xlfn.CONCAT(G2," - ",F2)</f>
        <v>9(C) Revenue Bonds - 950</v>
      </c>
    </row>
    <row r="3" spans="1:15">
      <c r="A3" s="26" t="s">
        <v>204</v>
      </c>
      <c r="C3" s="2">
        <v>2025</v>
      </c>
      <c r="D3" t="s">
        <v>205</v>
      </c>
      <c r="F3" s="171">
        <v>951</v>
      </c>
      <c r="G3" s="172" t="s">
        <v>206</v>
      </c>
      <c r="O3" t="str">
        <f>_xlfn.CONCAT(G3," - ",F3)</f>
        <v>9(D) Revenue Bonds - 951</v>
      </c>
    </row>
    <row r="4" spans="1:15">
      <c r="A4" s="25" t="s">
        <v>207</v>
      </c>
      <c r="C4" s="2">
        <v>2026</v>
      </c>
      <c r="D4" t="s">
        <v>208</v>
      </c>
      <c r="F4" s="171">
        <v>149</v>
      </c>
      <c r="G4" s="172" t="s">
        <v>209</v>
      </c>
      <c r="O4" t="str">
        <f>_xlfn.CONCAT(G4," - ",F4)</f>
        <v>Administration of Health Insurance - 149</v>
      </c>
    </row>
    <row r="5" spans="1:15">
      <c r="A5" s="26" t="s">
        <v>210</v>
      </c>
      <c r="C5" s="2">
        <v>2027</v>
      </c>
      <c r="D5" t="s">
        <v>211</v>
      </c>
      <c r="F5" s="171">
        <v>307</v>
      </c>
      <c r="G5" s="172" t="s">
        <v>212</v>
      </c>
      <c r="O5" t="str">
        <f>_xlfn.CONCAT(G5," - ",F5)</f>
        <v>Agricultural Council - 307</v>
      </c>
    </row>
    <row r="6" spans="1:15">
      <c r="A6" s="25" t="s">
        <v>213</v>
      </c>
      <c r="C6" s="2">
        <v>2028</v>
      </c>
      <c r="D6" t="s">
        <v>214</v>
      </c>
      <c r="F6" s="171">
        <v>883</v>
      </c>
      <c r="G6" s="172" t="s">
        <v>215</v>
      </c>
      <c r="O6" t="str">
        <f>_xlfn.CONCAT(G6," - ",F6)</f>
        <v>American Revolution 250 Commission - 883</v>
      </c>
    </row>
    <row r="7" spans="1:15">
      <c r="A7" s="26" t="s">
        <v>216</v>
      </c>
      <c r="C7" s="2">
        <v>2029</v>
      </c>
      <c r="D7" t="s">
        <v>217</v>
      </c>
      <c r="F7" s="171">
        <v>990</v>
      </c>
      <c r="G7" s="172" t="s">
        <v>218</v>
      </c>
      <c r="O7" t="str">
        <f>_xlfn.CONCAT(G7," - ",F7)</f>
        <v>Appropriation Vetoes - 990</v>
      </c>
    </row>
    <row r="8" spans="1:15">
      <c r="A8" s="25" t="s">
        <v>219</v>
      </c>
      <c r="F8" s="171">
        <v>141</v>
      </c>
      <c r="G8" s="172" t="s">
        <v>220</v>
      </c>
      <c r="O8" t="str">
        <f>_xlfn.CONCAT(G8," - ",F8)</f>
        <v>Attorney General and Department of Law - 141</v>
      </c>
    </row>
    <row r="9" spans="1:15">
      <c r="A9" s="26" t="s">
        <v>221</v>
      </c>
      <c r="F9" s="171">
        <v>133</v>
      </c>
      <c r="G9" s="172" t="s">
        <v>222</v>
      </c>
      <c r="O9" t="str">
        <f>_xlfn.CONCAT(G9," - ",F9)</f>
        <v>Auditor of Public Accounts - 133</v>
      </c>
    </row>
    <row r="10" spans="1:15">
      <c r="A10" s="25" t="s">
        <v>223</v>
      </c>
      <c r="F10" s="171">
        <v>754</v>
      </c>
      <c r="G10" s="172" t="s">
        <v>224</v>
      </c>
      <c r="O10" t="str">
        <f>_xlfn.CONCAT(G10," - ",F10)</f>
        <v>Augusta Correctional Center - 754</v>
      </c>
    </row>
    <row r="11" spans="1:15">
      <c r="A11" s="26" t="s">
        <v>225</v>
      </c>
      <c r="F11" s="171">
        <v>871</v>
      </c>
      <c r="G11" s="172" t="s">
        <v>226</v>
      </c>
      <c r="O11" t="str">
        <f>_xlfn.CONCAT(G11," - ",F11)</f>
        <v>Autism Advisory Council - 871</v>
      </c>
    </row>
    <row r="12" spans="1:15">
      <c r="A12" s="25" t="s">
        <v>227</v>
      </c>
      <c r="F12" s="171">
        <v>761</v>
      </c>
      <c r="G12" s="172" t="s">
        <v>228</v>
      </c>
      <c r="O12" t="str">
        <f>_xlfn.CONCAT(G12," - ",F12)</f>
        <v>Baskerville Correctional Center - 761</v>
      </c>
    </row>
    <row r="13" spans="1:15">
      <c r="A13" s="26" t="s">
        <v>229</v>
      </c>
      <c r="F13" s="171">
        <v>882</v>
      </c>
      <c r="G13" s="172" t="s">
        <v>230</v>
      </c>
      <c r="O13" t="str">
        <f>_xlfn.CONCAT(G13," - ",F13)</f>
        <v>Behavioral Health Commission - 882</v>
      </c>
    </row>
    <row r="14" spans="1:15">
      <c r="A14" s="25" t="s">
        <v>231</v>
      </c>
      <c r="F14" s="171">
        <v>718</v>
      </c>
      <c r="G14" s="172" t="s">
        <v>232</v>
      </c>
      <c r="O14" t="str">
        <f>_xlfn.CONCAT(G14," - ",F14)</f>
        <v>Bland Correctional Center - 718</v>
      </c>
    </row>
    <row r="15" spans="1:15">
      <c r="A15" s="26" t="s">
        <v>233</v>
      </c>
      <c r="F15" s="171">
        <v>291</v>
      </c>
      <c r="G15" s="172" t="s">
        <v>234</v>
      </c>
      <c r="O15" t="str">
        <f>_xlfn.CONCAT(G15," - ",F15)</f>
        <v>Blue Ridge Community College - 291</v>
      </c>
    </row>
    <row r="16" spans="1:15">
      <c r="A16" s="25" t="s">
        <v>235</v>
      </c>
      <c r="F16" s="171">
        <v>226</v>
      </c>
      <c r="G16" s="172" t="s">
        <v>236</v>
      </c>
      <c r="O16" t="str">
        <f>_xlfn.CONCAT(G16," - ",F16)</f>
        <v>Board of Accountancy - 226</v>
      </c>
    </row>
    <row r="17" spans="1:15">
      <c r="A17" s="26" t="s">
        <v>237</v>
      </c>
      <c r="F17" s="171">
        <v>233</v>
      </c>
      <c r="G17" s="172" t="s">
        <v>238</v>
      </c>
      <c r="O17" t="str">
        <f>_xlfn.CONCAT(G17," - ",F17)</f>
        <v>Board of Bar Examiners - 233</v>
      </c>
    </row>
    <row r="18" spans="1:15">
      <c r="A18" s="25" t="s">
        <v>239</v>
      </c>
      <c r="F18" s="171">
        <v>290</v>
      </c>
      <c r="G18" s="172" t="s">
        <v>240</v>
      </c>
      <c r="O18" t="str">
        <f>_xlfn.CONCAT(G18," - ",F18)</f>
        <v>Brightpoint Community College - 290</v>
      </c>
    </row>
    <row r="19" spans="1:15">
      <c r="A19" s="26" t="s">
        <v>241</v>
      </c>
      <c r="F19" s="171">
        <v>858</v>
      </c>
      <c r="G19" s="172" t="s">
        <v>242</v>
      </c>
      <c r="O19" t="str">
        <f>_xlfn.CONCAT(G19," - ",F19)</f>
        <v>Brown v. Board of Education Scholarship Committee - 858</v>
      </c>
    </row>
    <row r="20" spans="1:15">
      <c r="A20" s="25" t="s">
        <v>243</v>
      </c>
      <c r="F20" s="171">
        <v>730</v>
      </c>
      <c r="G20" s="172" t="s">
        <v>244</v>
      </c>
      <c r="O20" t="str">
        <f>_xlfn.CONCAT(G20," - ",F20)</f>
        <v>Brunswick Correctional Center - 730</v>
      </c>
    </row>
    <row r="21" spans="1:15">
      <c r="A21" s="25" t="s">
        <v>245</v>
      </c>
      <c r="F21" s="171">
        <v>749</v>
      </c>
      <c r="G21" s="172" t="s">
        <v>246</v>
      </c>
      <c r="O21" t="str">
        <f>_xlfn.CONCAT(G21," - ",F21)</f>
        <v>Buckingham Correctional Center - 749</v>
      </c>
    </row>
    <row r="22" spans="1:15">
      <c r="A22" s="25" t="s">
        <v>247</v>
      </c>
      <c r="F22" s="171">
        <v>820</v>
      </c>
      <c r="G22" s="172" t="s">
        <v>248</v>
      </c>
      <c r="O22" t="str">
        <f>_xlfn.CONCAT(G22," - ",F22)</f>
        <v>Capitol Square Preservation Council - 820</v>
      </c>
    </row>
    <row r="23" spans="1:15">
      <c r="A23" s="25" t="s">
        <v>249</v>
      </c>
      <c r="F23" s="171">
        <v>724</v>
      </c>
      <c r="G23" s="172" t="s">
        <v>250</v>
      </c>
      <c r="O23" t="str">
        <f>_xlfn.CONCAT(G23," - ",F23)</f>
        <v>Catawba Hospital - 724</v>
      </c>
    </row>
    <row r="24" spans="1:15">
      <c r="A24" s="25" t="s">
        <v>251</v>
      </c>
      <c r="F24" s="171">
        <v>995</v>
      </c>
      <c r="G24" s="172" t="s">
        <v>252</v>
      </c>
      <c r="O24" t="str">
        <f>_xlfn.CONCAT(G24," - ",F24)</f>
        <v>Central Appropriations - 995</v>
      </c>
    </row>
    <row r="25" spans="1:15">
      <c r="A25" s="25" t="s">
        <v>253</v>
      </c>
      <c r="F25" s="171">
        <v>949</v>
      </c>
      <c r="G25" s="172" t="s">
        <v>254</v>
      </c>
      <c r="O25" t="str">
        <f>_xlfn.CONCAT(G25," - ",F25)</f>
        <v>Central Capital Outlay - 949</v>
      </c>
    </row>
    <row r="26" spans="1:15">
      <c r="A26" s="25" t="s">
        <v>255</v>
      </c>
      <c r="F26" s="171">
        <v>760</v>
      </c>
      <c r="G26" s="172" t="s">
        <v>256</v>
      </c>
      <c r="O26" t="str">
        <f>_xlfn.CONCAT(G26," - ",F26)</f>
        <v>Central Region Correctional Field Units - 760</v>
      </c>
    </row>
    <row r="27" spans="1:15">
      <c r="A27" s="25" t="s">
        <v>257</v>
      </c>
      <c r="F27" s="171">
        <v>703</v>
      </c>
      <c r="G27" s="172" t="s">
        <v>258</v>
      </c>
      <c r="O27" t="str">
        <f>_xlfn.CONCAT(G27," - ",F27)</f>
        <v>Central State Hospital - 703</v>
      </c>
    </row>
    <row r="28" spans="1:15">
      <c r="A28" s="25" t="s">
        <v>259</v>
      </c>
      <c r="F28" s="171">
        <v>292</v>
      </c>
      <c r="G28" s="172" t="s">
        <v>260</v>
      </c>
      <c r="O28" t="str">
        <f>_xlfn.CONCAT(G28," - ",F28)</f>
        <v>Central Virginia Community College - 292</v>
      </c>
    </row>
    <row r="29" spans="1:15">
      <c r="A29" s="25" t="s">
        <v>261</v>
      </c>
      <c r="F29" s="171">
        <v>707</v>
      </c>
      <c r="G29" s="172" t="s">
        <v>262</v>
      </c>
      <c r="O29" t="str">
        <f>_xlfn.CONCAT(G29," - ",F29)</f>
        <v>Central Virginia Training Center - 707</v>
      </c>
    </row>
    <row r="30" spans="1:15">
      <c r="A30" s="25" t="s">
        <v>263</v>
      </c>
      <c r="F30" s="171">
        <v>842</v>
      </c>
      <c r="G30" s="172" t="s">
        <v>264</v>
      </c>
      <c r="O30" t="str">
        <f>_xlfn.CONCAT(G30," - ",F30)</f>
        <v>Chesapeake Bay Commission - 842</v>
      </c>
    </row>
    <row r="31" spans="1:15">
      <c r="A31" s="25" t="s">
        <v>265</v>
      </c>
      <c r="F31" s="171">
        <v>200</v>
      </c>
      <c r="G31" s="172" t="s">
        <v>266</v>
      </c>
      <c r="O31" t="str">
        <f>_xlfn.CONCAT(G31," - ",F31)</f>
        <v>Children's Services Act - 200</v>
      </c>
    </row>
    <row r="32" spans="1:15">
      <c r="A32" s="25" t="s">
        <v>267</v>
      </c>
      <c r="F32" s="171">
        <v>242</v>
      </c>
      <c r="G32" s="172" t="s">
        <v>268</v>
      </c>
      <c r="O32" t="str">
        <f>_xlfn.CONCAT(G32," - ",F32)</f>
        <v>Christopher Newport University - 242</v>
      </c>
    </row>
    <row r="33" spans="1:15">
      <c r="A33" s="25" t="s">
        <v>269</v>
      </c>
      <c r="F33" s="171">
        <v>113</v>
      </c>
      <c r="G33" s="172" t="s">
        <v>270</v>
      </c>
      <c r="O33" t="str">
        <f>_xlfn.CONCAT(G33," - ",F33)</f>
        <v>Circuit Courts - 113</v>
      </c>
    </row>
    <row r="34" spans="1:15">
      <c r="A34" s="25" t="s">
        <v>271</v>
      </c>
      <c r="F34" s="171">
        <v>836</v>
      </c>
      <c r="G34" s="172" t="s">
        <v>272</v>
      </c>
      <c r="O34" t="str">
        <f>_xlfn.CONCAT(G34," - ",F34)</f>
        <v>Citizens' Advisory Council on Furnishing and Interpreting the Executive Mansion - 836</v>
      </c>
    </row>
    <row r="35" spans="1:15">
      <c r="A35" s="25" t="s">
        <v>273</v>
      </c>
      <c r="F35" s="171">
        <v>773</v>
      </c>
      <c r="G35" s="172" t="s">
        <v>274</v>
      </c>
      <c r="O35" t="str">
        <f>_xlfn.CONCAT(G35," - ",F35)</f>
        <v>Coffeewood Correctional Center - 773</v>
      </c>
    </row>
    <row r="36" spans="1:15">
      <c r="A36" s="25" t="s">
        <v>275</v>
      </c>
      <c r="F36" s="171">
        <v>116</v>
      </c>
      <c r="G36" s="172" t="s">
        <v>276</v>
      </c>
      <c r="O36" t="str">
        <f>_xlfn.CONCAT(G36," - ",F36)</f>
        <v>Combined District Courts - 116</v>
      </c>
    </row>
    <row r="37" spans="1:15">
      <c r="A37" s="25" t="s">
        <v>277</v>
      </c>
      <c r="F37" s="171">
        <v>863</v>
      </c>
      <c r="G37" s="172" t="s">
        <v>278</v>
      </c>
      <c r="O37" t="str">
        <f>_xlfn.CONCAT(G37," - ",F37)</f>
        <v>Commission on Electric Utility Regulation - 863</v>
      </c>
    </row>
    <row r="38" spans="1:15">
      <c r="A38" s="25" t="s">
        <v>279</v>
      </c>
      <c r="F38" s="171">
        <v>881</v>
      </c>
      <c r="G38" s="172" t="s">
        <v>280</v>
      </c>
      <c r="O38" t="str">
        <f>_xlfn.CONCAT(G38," - ",F38)</f>
        <v>Commission on School Construction and Modernization - 881</v>
      </c>
    </row>
    <row r="39" spans="1:15">
      <c r="A39" s="25" t="s">
        <v>281</v>
      </c>
      <c r="F39" s="171">
        <v>879</v>
      </c>
      <c r="G39" s="172" t="s">
        <v>282</v>
      </c>
      <c r="O39" t="str">
        <f>_xlfn.CONCAT(G39," - ",F39)</f>
        <v>Commission on the May 31, 2019 Virginia Beach Mass Shooting - 879</v>
      </c>
    </row>
    <row r="40" spans="1:15">
      <c r="A40" s="25" t="s">
        <v>283</v>
      </c>
      <c r="F40" s="171">
        <v>413</v>
      </c>
      <c r="G40" s="172" t="s">
        <v>284</v>
      </c>
      <c r="O40" t="str">
        <f>_xlfn.CONCAT(G40," - ",F40)</f>
        <v>Commission on the Virginia Alcohol Safety Action Program - 413</v>
      </c>
    </row>
    <row r="41" spans="1:15">
      <c r="A41" s="25" t="s">
        <v>285</v>
      </c>
      <c r="F41" s="171">
        <v>860</v>
      </c>
      <c r="G41" s="172" t="s">
        <v>286</v>
      </c>
      <c r="O41" t="str">
        <f>_xlfn.CONCAT(G41," - ",F41)</f>
        <v>Commission on Unemployment Compensation - 860</v>
      </c>
    </row>
    <row r="42" spans="1:15">
      <c r="A42" s="25" t="s">
        <v>287</v>
      </c>
      <c r="F42" s="171">
        <v>878</v>
      </c>
      <c r="G42" s="172" t="s">
        <v>288</v>
      </c>
      <c r="O42" t="str">
        <f>_xlfn.CONCAT(G42," - ",F42)</f>
        <v>Commission to Evaluate Opportunity For Minority Business Expansion - 878</v>
      </c>
    </row>
    <row r="43" spans="1:15">
      <c r="A43" s="25" t="s">
        <v>289</v>
      </c>
      <c r="F43" s="171">
        <v>880</v>
      </c>
      <c r="G43" s="172" t="s">
        <v>290</v>
      </c>
      <c r="O43" t="str">
        <f>_xlfn.CONCAT(G43," - ",F43)</f>
        <v>Commission to Study Slavery and Subsequent De Jure and De Facto Racial and Economic Discrimination Against African Americans - 880</v>
      </c>
    </row>
    <row r="44" spans="1:15">
      <c r="A44" s="25" t="s">
        <v>291</v>
      </c>
      <c r="F44" s="171">
        <v>145</v>
      </c>
      <c r="G44" s="172" t="s">
        <v>292</v>
      </c>
      <c r="O44" t="str">
        <f>_xlfn.CONCAT(G44," - ",F44)</f>
        <v>Commissioners for the Promotion of Uniformity of Legislation in the United States - 145</v>
      </c>
    </row>
    <row r="45" spans="1:15">
      <c r="A45" s="25" t="s">
        <v>293</v>
      </c>
      <c r="F45" s="171">
        <v>708</v>
      </c>
      <c r="G45" s="172" t="s">
        <v>294</v>
      </c>
      <c r="O45" t="str">
        <f>_xlfn.CONCAT(G45," - ",F45)</f>
        <v>Commonwealth Center for Children and Adolescents - 708</v>
      </c>
    </row>
    <row r="46" spans="1:15">
      <c r="A46" s="25" t="s">
        <v>295</v>
      </c>
      <c r="F46" s="171">
        <v>957</v>
      </c>
      <c r="G46" s="172" t="s">
        <v>296</v>
      </c>
      <c r="O46" t="str">
        <f>_xlfn.CONCAT(G46," - ",F46)</f>
        <v>Commonwealth's Attorneys' Services Council - 957</v>
      </c>
    </row>
    <row r="47" spans="1:15">
      <c r="A47" s="25" t="s">
        <v>297</v>
      </c>
      <c r="F47" s="171">
        <v>157</v>
      </c>
      <c r="G47" s="172" t="s">
        <v>298</v>
      </c>
      <c r="O47" t="str">
        <f>_xlfn.CONCAT(G47," - ",F47)</f>
        <v>Compensation Board - 157</v>
      </c>
    </row>
    <row r="48" spans="1:15">
      <c r="A48" s="25" t="s">
        <v>299</v>
      </c>
      <c r="F48" s="171">
        <v>234</v>
      </c>
      <c r="G48" s="172" t="s">
        <v>300</v>
      </c>
      <c r="O48" t="str">
        <f>_xlfn.CONCAT(G48," - ",F48)</f>
        <v>Cooperative Extension and Agricultural Research Services - 234</v>
      </c>
    </row>
    <row r="49" spans="1:15">
      <c r="A49" s="25" t="s">
        <v>301</v>
      </c>
      <c r="F49" s="171">
        <v>742</v>
      </c>
      <c r="G49" s="172" t="s">
        <v>302</v>
      </c>
      <c r="O49" t="str">
        <f>_xlfn.CONCAT(G49," - ",F49)</f>
        <v>Corrections--Employee Relations and Training - 742</v>
      </c>
    </row>
    <row r="50" spans="1:15">
      <c r="A50" s="25" t="s">
        <v>303</v>
      </c>
      <c r="F50" s="171">
        <v>125</v>
      </c>
      <c r="G50" s="172" t="s">
        <v>304</v>
      </c>
      <c r="O50" t="str">
        <f>_xlfn.CONCAT(G50," - ",F50)</f>
        <v>Court of Appeals of Virginia - 125</v>
      </c>
    </row>
    <row r="51" spans="1:15">
      <c r="A51" s="25" t="s">
        <v>305</v>
      </c>
      <c r="F51" s="171">
        <v>786</v>
      </c>
      <c r="G51" s="172" t="s">
        <v>306</v>
      </c>
      <c r="O51" t="str">
        <f>_xlfn.CONCAT(G51," - ",F51)</f>
        <v>Culpeper Correctional Facility for Women - 786</v>
      </c>
    </row>
    <row r="52" spans="1:15">
      <c r="A52" s="25" t="s">
        <v>307</v>
      </c>
      <c r="F52" s="171">
        <v>279</v>
      </c>
      <c r="G52" s="172" t="s">
        <v>308</v>
      </c>
      <c r="O52" t="str">
        <f>_xlfn.CONCAT(G52," - ",F52)</f>
        <v>Danville Community College - 279</v>
      </c>
    </row>
    <row r="53" spans="1:15">
      <c r="A53" s="25" t="s">
        <v>309</v>
      </c>
      <c r="F53" s="171">
        <v>753</v>
      </c>
      <c r="G53" s="172" t="s">
        <v>310</v>
      </c>
      <c r="O53" t="str">
        <f>_xlfn.CONCAT(G53," - ",F53)</f>
        <v>Deerfield Correctional Center - 753</v>
      </c>
    </row>
    <row r="54" spans="1:15">
      <c r="A54" s="25" t="s">
        <v>311</v>
      </c>
      <c r="F54" s="171">
        <v>262</v>
      </c>
      <c r="G54" s="172" t="s">
        <v>312</v>
      </c>
      <c r="O54" t="str">
        <f>_xlfn.CONCAT(G54," - ",F54)</f>
        <v>Department for Aging and Rehabilitative Services - 262</v>
      </c>
    </row>
    <row r="55" spans="1:15">
      <c r="A55" s="25" t="s">
        <v>313</v>
      </c>
      <c r="F55" s="171">
        <v>702</v>
      </c>
      <c r="G55" s="172" t="s">
        <v>314</v>
      </c>
      <c r="O55" t="str">
        <f>_xlfn.CONCAT(G55," - ",F55)</f>
        <v>Department for the Blind and Vision Impaired - 702</v>
      </c>
    </row>
    <row r="56" spans="1:15">
      <c r="A56" s="25" t="s">
        <v>315</v>
      </c>
      <c r="F56" s="171">
        <v>751</v>
      </c>
      <c r="G56" s="172" t="s">
        <v>316</v>
      </c>
      <c r="O56" t="str">
        <f>_xlfn.CONCAT(G56," - ",F56)</f>
        <v>Department for the Deaf and Hard-Of-Hearing - 751</v>
      </c>
    </row>
    <row r="57" spans="1:15">
      <c r="A57" s="25" t="s">
        <v>317</v>
      </c>
      <c r="F57" s="171">
        <v>151</v>
      </c>
      <c r="G57" s="172" t="s">
        <v>318</v>
      </c>
      <c r="O57" t="str">
        <f>_xlfn.CONCAT(G57," - ",F57)</f>
        <v>Department of Accounts - 151</v>
      </c>
    </row>
    <row r="58" spans="1:15">
      <c r="A58" s="25" t="s">
        <v>319</v>
      </c>
      <c r="F58" s="171">
        <v>998</v>
      </c>
      <c r="G58" s="172" t="s">
        <v>320</v>
      </c>
      <c r="O58" t="str">
        <f>_xlfn.CONCAT(G58," - ",F58)</f>
        <v>Department of Accounts - City/County Treasurers - 998</v>
      </c>
    </row>
    <row r="59" spans="1:15">
      <c r="A59" s="25" t="s">
        <v>321</v>
      </c>
      <c r="F59" s="171">
        <v>162</v>
      </c>
      <c r="G59" s="172" t="s">
        <v>322</v>
      </c>
      <c r="O59" t="str">
        <f>_xlfn.CONCAT(G59," - ",F59)</f>
        <v>Department of Accounts Transfer Payments - 162</v>
      </c>
    </row>
    <row r="60" spans="1:15">
      <c r="A60" s="25" t="s">
        <v>323</v>
      </c>
      <c r="F60" s="171">
        <v>997</v>
      </c>
      <c r="G60" s="172" t="s">
        <v>324</v>
      </c>
      <c r="O60" t="str">
        <f>_xlfn.CONCAT(G60," - ",F60)</f>
        <v>Department of Accounts-Statewide Activities - 997</v>
      </c>
    </row>
    <row r="61" spans="1:15">
      <c r="A61" s="25" t="s">
        <v>325</v>
      </c>
      <c r="F61" s="171">
        <v>301</v>
      </c>
      <c r="G61" s="172" t="s">
        <v>326</v>
      </c>
      <c r="O61" t="str">
        <f>_xlfn.CONCAT(G61," - ",F61)</f>
        <v>Department of Agriculture and Consumer Services - 301</v>
      </c>
    </row>
    <row r="62" spans="1:15">
      <c r="A62" s="25" t="s">
        <v>327</v>
      </c>
      <c r="F62" s="171">
        <v>841</v>
      </c>
      <c r="G62" s="172" t="s">
        <v>328</v>
      </c>
      <c r="O62" t="str">
        <f>_xlfn.CONCAT(G62," - ",F62)</f>
        <v>Department of Aviation - 841</v>
      </c>
    </row>
    <row r="63" spans="1:15">
      <c r="A63" s="25" t="s">
        <v>329</v>
      </c>
      <c r="F63" s="171">
        <v>720</v>
      </c>
      <c r="G63" s="172" t="s">
        <v>330</v>
      </c>
      <c r="O63" t="str">
        <f>_xlfn.CONCAT(G63," - ",F63)</f>
        <v>Department of Behavioral Health and Developmental Services - 720</v>
      </c>
    </row>
    <row r="64" spans="1:15">
      <c r="A64" s="25" t="s">
        <v>331</v>
      </c>
      <c r="F64" s="171">
        <v>199</v>
      </c>
      <c r="G64" s="172" t="s">
        <v>332</v>
      </c>
      <c r="O64" t="str">
        <f>_xlfn.CONCAT(G64," - ",F64)</f>
        <v>Department of Conservation and Recreation - 199</v>
      </c>
    </row>
    <row r="65" spans="1:15">
      <c r="A65" s="25" t="s">
        <v>333</v>
      </c>
      <c r="F65" s="171">
        <v>799</v>
      </c>
      <c r="G65" s="172" t="s">
        <v>334</v>
      </c>
      <c r="O65" t="str">
        <f>_xlfn.CONCAT(G65," - ",F65)</f>
        <v>Department of Corrections - 799</v>
      </c>
    </row>
    <row r="66" spans="1:15">
      <c r="A66" s="25" t="s">
        <v>335</v>
      </c>
      <c r="F66" s="171">
        <v>701</v>
      </c>
      <c r="G66" s="172" t="s">
        <v>336</v>
      </c>
      <c r="O66" t="str">
        <f>_xlfn.CONCAT(G66," - ",F66)</f>
        <v>Department of Corrections--Central Administration - 701</v>
      </c>
    </row>
    <row r="67" spans="1:15">
      <c r="A67" s="25" t="s">
        <v>337</v>
      </c>
      <c r="F67" s="171">
        <v>756</v>
      </c>
      <c r="G67" s="172" t="s">
        <v>338</v>
      </c>
      <c r="O67" t="str">
        <f>_xlfn.CONCAT(G67," - ",F67)</f>
        <v>Department of Corrections--Division of Institutions - 756</v>
      </c>
    </row>
    <row r="68" spans="1:15">
      <c r="A68" s="25" t="s">
        <v>339</v>
      </c>
      <c r="F68" s="171">
        <v>795</v>
      </c>
      <c r="G68" s="172" t="s">
        <v>340</v>
      </c>
      <c r="O68" t="str">
        <f>_xlfn.CONCAT(G68," - ",F68)</f>
        <v>Department of Corrections--Institutions - 795</v>
      </c>
    </row>
    <row r="69" spans="1:15">
      <c r="A69" s="25" t="s">
        <v>341</v>
      </c>
      <c r="F69" s="171">
        <v>140</v>
      </c>
      <c r="G69" s="172" t="s">
        <v>342</v>
      </c>
      <c r="O69" t="str">
        <f>_xlfn.CONCAT(G69," - ",F69)</f>
        <v>Department of Criminal Justice Services - 140</v>
      </c>
    </row>
    <row r="70" spans="1:15">
      <c r="A70" s="25" t="s">
        <v>343</v>
      </c>
      <c r="F70" s="171">
        <v>201</v>
      </c>
      <c r="G70" s="172" t="s">
        <v>344</v>
      </c>
      <c r="O70" t="str">
        <f>_xlfn.CONCAT(G70," - ",F70)</f>
        <v>Department of Education, Central Office Operations - 201</v>
      </c>
    </row>
    <row r="71" spans="1:15">
      <c r="A71" s="25" t="s">
        <v>345</v>
      </c>
      <c r="F71" s="171">
        <v>132</v>
      </c>
      <c r="G71" s="172" t="s">
        <v>346</v>
      </c>
      <c r="O71" t="str">
        <f>_xlfn.CONCAT(G71," - ",F71)</f>
        <v>Department of Elections - 132</v>
      </c>
    </row>
    <row r="72" spans="1:15">
      <c r="A72" s="25" t="s">
        <v>347</v>
      </c>
      <c r="F72" s="171">
        <v>127</v>
      </c>
      <c r="G72" s="172" t="s">
        <v>348</v>
      </c>
      <c r="O72" t="str">
        <f>_xlfn.CONCAT(G72," - ",F72)</f>
        <v>Department of Emergency Management - 127</v>
      </c>
    </row>
    <row r="73" spans="1:15">
      <c r="A73" s="25" t="s">
        <v>349</v>
      </c>
      <c r="F73" s="171">
        <v>409</v>
      </c>
      <c r="G73" s="172" t="s">
        <v>350</v>
      </c>
      <c r="O73" t="str">
        <f>_xlfn.CONCAT(G73," - ",F73)</f>
        <v>Department of Energy - 409</v>
      </c>
    </row>
    <row r="74" spans="1:15">
      <c r="A74" s="25" t="s">
        <v>351</v>
      </c>
      <c r="F74" s="171">
        <v>440</v>
      </c>
      <c r="G74" s="172" t="s">
        <v>352</v>
      </c>
      <c r="O74" t="str">
        <f>_xlfn.CONCAT(G74," - ",F74)</f>
        <v>Department of Environmental Quality - 440</v>
      </c>
    </row>
    <row r="75" spans="1:15">
      <c r="A75" s="25" t="s">
        <v>353</v>
      </c>
      <c r="F75" s="171">
        <v>960</v>
      </c>
      <c r="G75" s="172" t="s">
        <v>354</v>
      </c>
      <c r="O75" t="str">
        <f>_xlfn.CONCAT(G75," - ",F75)</f>
        <v>Department of Fire Programs - 960</v>
      </c>
    </row>
    <row r="76" spans="1:15">
      <c r="A76" s="25" t="s">
        <v>355</v>
      </c>
      <c r="F76" s="171">
        <v>778</v>
      </c>
      <c r="G76" s="172" t="s">
        <v>356</v>
      </c>
      <c r="O76" t="str">
        <f>_xlfn.CONCAT(G76," - ",F76)</f>
        <v>Department of Forensic Science - 778</v>
      </c>
    </row>
    <row r="77" spans="1:15">
      <c r="A77" s="25" t="s">
        <v>357</v>
      </c>
      <c r="F77" s="171">
        <v>411</v>
      </c>
      <c r="G77" s="172" t="s">
        <v>358</v>
      </c>
      <c r="O77" t="str">
        <f>_xlfn.CONCAT(G77," - ",F77)</f>
        <v>Department of Forestry - 411</v>
      </c>
    </row>
    <row r="78" spans="1:15">
      <c r="A78" s="25" t="s">
        <v>359</v>
      </c>
      <c r="F78" s="171">
        <v>194</v>
      </c>
      <c r="G78" s="172" t="s">
        <v>360</v>
      </c>
      <c r="O78" t="str">
        <f>_xlfn.CONCAT(G78," - ",F78)</f>
        <v>Department of General Services - 194</v>
      </c>
    </row>
    <row r="79" spans="1:15">
      <c r="A79" s="25" t="s">
        <v>361</v>
      </c>
      <c r="F79" s="171">
        <v>601</v>
      </c>
      <c r="G79" s="172" t="s">
        <v>362</v>
      </c>
      <c r="O79" t="str">
        <f>_xlfn.CONCAT(G79," - ",F79)</f>
        <v>Department of Health - 601</v>
      </c>
    </row>
    <row r="80" spans="1:15">
      <c r="A80" s="25" t="s">
        <v>363</v>
      </c>
      <c r="F80" s="171">
        <v>223</v>
      </c>
      <c r="G80" s="172" t="s">
        <v>364</v>
      </c>
      <c r="O80" t="str">
        <f>_xlfn.CONCAT(G80," - ",F80)</f>
        <v>Department of Health Professions - 223</v>
      </c>
    </row>
    <row r="81" spans="1:15">
      <c r="A81" s="25" t="s">
        <v>365</v>
      </c>
      <c r="F81" s="171">
        <v>423</v>
      </c>
      <c r="G81" s="172" t="s">
        <v>366</v>
      </c>
      <c r="O81" t="str">
        <f>_xlfn.CONCAT(G81," - ",F81)</f>
        <v>Department of Historic Resources - 423</v>
      </c>
    </row>
    <row r="82" spans="1:15">
      <c r="A82" s="25" t="s">
        <v>367</v>
      </c>
      <c r="F82" s="171">
        <v>165</v>
      </c>
      <c r="G82" s="172" t="s">
        <v>368</v>
      </c>
      <c r="O82" t="str">
        <f>_xlfn.CONCAT(G82," - ",F82)</f>
        <v>Department of Housing and Community Development - 165</v>
      </c>
    </row>
    <row r="83" spans="1:15">
      <c r="A83" s="25" t="s">
        <v>369</v>
      </c>
      <c r="F83" s="171">
        <v>129</v>
      </c>
      <c r="G83" s="172" t="s">
        <v>370</v>
      </c>
      <c r="O83" t="str">
        <f>_xlfn.CONCAT(G83," - ",F83)</f>
        <v>Department of Human Resource Management - 129</v>
      </c>
    </row>
    <row r="84" spans="1:15">
      <c r="A84" s="25" t="s">
        <v>371</v>
      </c>
      <c r="F84" s="171">
        <v>777</v>
      </c>
      <c r="G84" s="172" t="s">
        <v>372</v>
      </c>
      <c r="O84" t="str">
        <f>_xlfn.CONCAT(G84," - ",F84)</f>
        <v>Department of Juvenile Justice - 777</v>
      </c>
    </row>
    <row r="85" spans="1:15">
      <c r="A85" s="25" t="s">
        <v>373</v>
      </c>
      <c r="F85" s="171">
        <v>181</v>
      </c>
      <c r="G85" s="172" t="s">
        <v>374</v>
      </c>
      <c r="O85" t="str">
        <f>_xlfn.CONCAT(G85," - ",F85)</f>
        <v>Department of Labor and Industry - 181</v>
      </c>
    </row>
    <row r="86" spans="1:15">
      <c r="A86" s="25" t="s">
        <v>375</v>
      </c>
      <c r="F86" s="171">
        <v>602</v>
      </c>
      <c r="G86" s="172" t="s">
        <v>376</v>
      </c>
      <c r="O86" t="str">
        <f>_xlfn.CONCAT(G86," - ",F86)</f>
        <v>Department of Medical Assistance Services - 602</v>
      </c>
    </row>
    <row r="87" spans="1:15">
      <c r="A87" s="25" t="s">
        <v>377</v>
      </c>
      <c r="F87" s="171">
        <v>123</v>
      </c>
      <c r="G87" s="172" t="s">
        <v>378</v>
      </c>
      <c r="O87" t="str">
        <f>_xlfn.CONCAT(G87," - ",F87)</f>
        <v>Department of Military Affairs - 123</v>
      </c>
    </row>
    <row r="88" spans="1:15">
      <c r="A88" s="25" t="s">
        <v>379</v>
      </c>
      <c r="F88" s="171">
        <v>154</v>
      </c>
      <c r="G88" s="172" t="s">
        <v>380</v>
      </c>
      <c r="O88" t="str">
        <f>_xlfn.CONCAT(G88," - ",F88)</f>
        <v>Department of Motor Vehicles - 154</v>
      </c>
    </row>
    <row r="89" spans="1:15">
      <c r="A89" s="25" t="s">
        <v>381</v>
      </c>
      <c r="F89" s="171">
        <v>530</v>
      </c>
      <c r="G89" s="172" t="s">
        <v>382</v>
      </c>
      <c r="O89" t="str">
        <f>_xlfn.CONCAT(G89," - ",F89)</f>
        <v>Department of Motor Vehicles Transfer Payments - 530</v>
      </c>
    </row>
    <row r="90" spans="1:15">
      <c r="A90" s="25" t="s">
        <v>383</v>
      </c>
      <c r="F90" s="171">
        <v>122</v>
      </c>
      <c r="G90" s="172" t="s">
        <v>384</v>
      </c>
      <c r="O90" t="str">
        <f>_xlfn.CONCAT(G90," - ",F90)</f>
        <v>Department of Planning and Budget - 122</v>
      </c>
    </row>
    <row r="91" spans="1:15">
      <c r="A91" s="25" t="s">
        <v>385</v>
      </c>
      <c r="F91" s="171">
        <v>222</v>
      </c>
      <c r="G91" s="172" t="s">
        <v>386</v>
      </c>
      <c r="O91" t="str">
        <f>_xlfn.CONCAT(G91," - ",F91)</f>
        <v>Department of Professional and Occupational Regulation - 222</v>
      </c>
    </row>
    <row r="92" spans="1:15">
      <c r="A92" s="25" t="s">
        <v>387</v>
      </c>
      <c r="F92" s="171">
        <v>505</v>
      </c>
      <c r="G92" s="172" t="s">
        <v>388</v>
      </c>
      <c r="O92" t="str">
        <f>_xlfn.CONCAT(G92," - ",F92)</f>
        <v>Department of Rail and Public Transportation - 505</v>
      </c>
    </row>
    <row r="93" spans="1:15">
      <c r="A93" s="25" t="s">
        <v>389</v>
      </c>
      <c r="F93" s="171">
        <v>350</v>
      </c>
      <c r="G93" s="172" t="s">
        <v>390</v>
      </c>
      <c r="O93" t="str">
        <f>_xlfn.CONCAT(G93," - ",F93)</f>
        <v>Department of Small Business and Supplier Diversity - 350</v>
      </c>
    </row>
    <row r="94" spans="1:15">
      <c r="A94" s="25" t="s">
        <v>391</v>
      </c>
      <c r="F94" s="171">
        <v>765</v>
      </c>
      <c r="G94" s="172" t="s">
        <v>392</v>
      </c>
      <c r="O94" t="str">
        <f>_xlfn.CONCAT(G94," - ",F94)</f>
        <v>Department of Social Services - 765</v>
      </c>
    </row>
    <row r="95" spans="1:15">
      <c r="A95" s="25" t="s">
        <v>393</v>
      </c>
      <c r="F95" s="171">
        <v>156</v>
      </c>
      <c r="G95" s="172" t="s">
        <v>394</v>
      </c>
      <c r="O95" t="str">
        <f>_xlfn.CONCAT(G95," - ",F95)</f>
        <v>Department of State Police - 156</v>
      </c>
    </row>
    <row r="96" spans="1:15">
      <c r="A96" s="25" t="s">
        <v>395</v>
      </c>
      <c r="F96" s="171">
        <v>161</v>
      </c>
      <c r="G96" s="172" t="s">
        <v>396</v>
      </c>
      <c r="O96" t="str">
        <f>_xlfn.CONCAT(G96," - ",F96)</f>
        <v>Department of Taxation - 161</v>
      </c>
    </row>
    <row r="97" spans="1:15">
      <c r="A97" s="25" t="s">
        <v>397</v>
      </c>
      <c r="F97" s="171">
        <v>152</v>
      </c>
      <c r="G97" s="172" t="s">
        <v>398</v>
      </c>
      <c r="O97" t="str">
        <f>_xlfn.CONCAT(G97," - ",F97)</f>
        <v>Department of the Treasury - 152</v>
      </c>
    </row>
    <row r="98" spans="1:15">
      <c r="A98" s="25" t="s">
        <v>399</v>
      </c>
      <c r="F98" s="171">
        <v>501</v>
      </c>
      <c r="G98" s="172" t="s">
        <v>400</v>
      </c>
      <c r="O98" t="str">
        <f>_xlfn.CONCAT(G98," - ",F98)</f>
        <v>Department of Transportation - 501</v>
      </c>
    </row>
    <row r="99" spans="1:15">
      <c r="A99" s="25" t="s">
        <v>401</v>
      </c>
      <c r="F99" s="171">
        <v>503</v>
      </c>
      <c r="G99" s="172" t="s">
        <v>402</v>
      </c>
      <c r="O99" t="str">
        <f>_xlfn.CONCAT(G99," - ",F99)</f>
        <v>Department of Transportation Transfer Payments - 503</v>
      </c>
    </row>
    <row r="100" spans="1:15">
      <c r="A100" s="25" t="s">
        <v>403</v>
      </c>
      <c r="F100" s="171">
        <v>996</v>
      </c>
      <c r="G100" s="172" t="s">
        <v>404</v>
      </c>
      <c r="O100" t="str">
        <f>_xlfn.CONCAT(G100," - ",F100)</f>
        <v>Department of Treasury - Statewide Activities   - 996</v>
      </c>
    </row>
    <row r="101" spans="1:15">
      <c r="A101" s="25" t="s">
        <v>405</v>
      </c>
      <c r="F101" s="171">
        <v>994</v>
      </c>
      <c r="G101" s="172" t="s">
        <v>406</v>
      </c>
      <c r="O101" t="str">
        <f>_xlfn.CONCAT(G101," - ",F101)</f>
        <v>Department of Treasury - Trust Funds  - 994</v>
      </c>
    </row>
    <row r="102" spans="1:15">
      <c r="A102" s="25" t="s">
        <v>407</v>
      </c>
      <c r="F102" s="171">
        <v>912</v>
      </c>
      <c r="G102" s="172" t="s">
        <v>408</v>
      </c>
      <c r="O102" t="str">
        <f>_xlfn.CONCAT(G102," - ",F102)</f>
        <v>Department of Veterans Services - 912</v>
      </c>
    </row>
    <row r="103" spans="1:15">
      <c r="A103" s="25" t="s">
        <v>409</v>
      </c>
      <c r="F103" s="171">
        <v>403</v>
      </c>
      <c r="G103" s="172" t="s">
        <v>410</v>
      </c>
      <c r="O103" t="str">
        <f>_xlfn.CONCAT(G103," - ",F103)</f>
        <v>Department of Wildlife Resources - 403</v>
      </c>
    </row>
    <row r="104" spans="1:15">
      <c r="A104" s="25" t="s">
        <v>411</v>
      </c>
      <c r="F104" s="171">
        <v>327</v>
      </c>
      <c r="G104" s="172" t="s">
        <v>412</v>
      </c>
      <c r="O104" t="str">
        <f>_xlfn.CONCAT(G104," - ",F104)</f>
        <v>Department of Workforce Development and Advancement - 327</v>
      </c>
    </row>
    <row r="105" spans="1:15">
      <c r="A105" s="25" t="s">
        <v>413</v>
      </c>
      <c r="F105" s="171">
        <v>770</v>
      </c>
      <c r="G105" s="172" t="s">
        <v>414</v>
      </c>
      <c r="O105" t="str">
        <f>_xlfn.CONCAT(G105," - ",F105)</f>
        <v>Dillwyn Correctional Center - 770</v>
      </c>
    </row>
    <row r="106" spans="1:15">
      <c r="A106" s="25" t="s">
        <v>415</v>
      </c>
      <c r="F106" s="171">
        <v>197</v>
      </c>
      <c r="G106" s="172" t="s">
        <v>416</v>
      </c>
      <c r="O106" t="str">
        <f>_xlfn.CONCAT(G106," - ",F106)</f>
        <v>Direct Aid to Public Education - 197</v>
      </c>
    </row>
    <row r="107" spans="1:15">
      <c r="A107" s="25" t="s">
        <v>417</v>
      </c>
      <c r="F107" s="171">
        <v>961</v>
      </c>
      <c r="G107" s="172" t="s">
        <v>418</v>
      </c>
      <c r="O107" t="str">
        <f>_xlfn.CONCAT(G107," - ",F107)</f>
        <v>Division of Capitol Police - 961</v>
      </c>
    </row>
    <row r="108" spans="1:15">
      <c r="A108" s="25" t="s">
        <v>419</v>
      </c>
      <c r="F108" s="171">
        <v>767</v>
      </c>
      <c r="G108" s="172" t="s">
        <v>420</v>
      </c>
      <c r="O108" t="str">
        <f>_xlfn.CONCAT(G108," - ",F108)</f>
        <v>Division of Community Corrections - 767</v>
      </c>
    </row>
    <row r="109" spans="1:15">
      <c r="A109" s="25" t="s">
        <v>421</v>
      </c>
      <c r="F109" s="171">
        <v>143</v>
      </c>
      <c r="G109" s="172" t="s">
        <v>422</v>
      </c>
      <c r="O109" t="str">
        <f>_xlfn.CONCAT(G109," - ",F109)</f>
        <v>Division of Debt Collection - 143</v>
      </c>
    </row>
    <row r="110" spans="1:15">
      <c r="A110" s="25" t="s">
        <v>423</v>
      </c>
      <c r="F110" s="171">
        <v>109</v>
      </c>
      <c r="G110" s="172" t="s">
        <v>424</v>
      </c>
      <c r="O110" t="str">
        <f>_xlfn.CONCAT(G110," - ",F110)</f>
        <v>Division of Legislative Automated Systems - 109</v>
      </c>
    </row>
    <row r="111" spans="1:15">
      <c r="A111" s="25" t="s">
        <v>425</v>
      </c>
      <c r="F111" s="171">
        <v>107</v>
      </c>
      <c r="G111" s="172" t="s">
        <v>426</v>
      </c>
      <c r="O111" t="str">
        <f>_xlfn.CONCAT(G111," - ",F111)</f>
        <v>Division of Legislative Services - 107</v>
      </c>
    </row>
    <row r="112" spans="1:15">
      <c r="A112" s="25" t="s">
        <v>427</v>
      </c>
      <c r="F112" s="171">
        <v>845</v>
      </c>
      <c r="G112" s="172" t="s">
        <v>428</v>
      </c>
      <c r="O112" t="str">
        <f>_xlfn.CONCAT(G112," - ",F112)</f>
        <v>Dr. Martin Luther King, Jr. Memorial Commission - 845</v>
      </c>
    </row>
    <row r="113" spans="1:15">
      <c r="A113" s="25" t="s">
        <v>429</v>
      </c>
      <c r="F113" s="171">
        <v>284</v>
      </c>
      <c r="G113" s="172" t="s">
        <v>430</v>
      </c>
      <c r="O113" t="str">
        <f>_xlfn.CONCAT(G113," - ",F113)</f>
        <v>Eastern Shore Community College - 284</v>
      </c>
    </row>
    <row r="114" spans="1:15">
      <c r="A114" s="25" t="s">
        <v>431</v>
      </c>
      <c r="F114" s="171">
        <v>704</v>
      </c>
      <c r="G114" s="172" t="s">
        <v>432</v>
      </c>
      <c r="O114" t="str">
        <f>_xlfn.CONCAT(G114," - ",F114)</f>
        <v>Eastern State Hospital - 704</v>
      </c>
    </row>
    <row r="115" spans="1:15">
      <c r="A115" s="25" t="s">
        <v>433</v>
      </c>
      <c r="F115" s="171">
        <v>274</v>
      </c>
      <c r="G115" s="172" t="s">
        <v>434</v>
      </c>
      <c r="O115" t="str">
        <f>_xlfn.CONCAT(G115," - ",F115)</f>
        <v>Eastern Virginia Medical School - 274</v>
      </c>
    </row>
    <row r="116" spans="1:15">
      <c r="A116" s="25" t="s">
        <v>435</v>
      </c>
      <c r="F116" s="171">
        <v>312</v>
      </c>
      <c r="G116" s="172" t="s">
        <v>436</v>
      </c>
      <c r="O116" t="str">
        <f>_xlfn.CONCAT(G116," - ",F116)</f>
        <v>Economic Development Incentive Payments - 312</v>
      </c>
    </row>
    <row r="117" spans="1:15">
      <c r="A117" s="25" t="s">
        <v>437</v>
      </c>
      <c r="F117" s="171">
        <v>743</v>
      </c>
      <c r="G117" s="172" t="s">
        <v>438</v>
      </c>
      <c r="O117" t="str">
        <f>_xlfn.CONCAT(G117," - ",F117)</f>
        <v>Fluvanna Correctional Center for Women - 743</v>
      </c>
    </row>
    <row r="118" spans="1:15">
      <c r="A118" s="25" t="s">
        <v>439</v>
      </c>
      <c r="F118" s="171">
        <v>360</v>
      </c>
      <c r="G118" s="172" t="s">
        <v>440</v>
      </c>
      <c r="O118" t="str">
        <f>_xlfn.CONCAT(G118," - ",F118)</f>
        <v>Fort Monroe Authority - 360</v>
      </c>
    </row>
    <row r="119" spans="1:15">
      <c r="A119" s="25" t="s">
        <v>441</v>
      </c>
      <c r="F119" s="171">
        <v>239</v>
      </c>
      <c r="G119" s="172" t="s">
        <v>442</v>
      </c>
      <c r="O119" t="str">
        <f>_xlfn.CONCAT(G119," - ",F119)</f>
        <v>Frontier Culture Museum of Virginia - 239</v>
      </c>
    </row>
    <row r="120" spans="1:15">
      <c r="A120" s="25" t="s">
        <v>443</v>
      </c>
      <c r="F120" s="171">
        <v>114</v>
      </c>
      <c r="G120" s="172" t="s">
        <v>444</v>
      </c>
      <c r="O120" t="str">
        <f>_xlfn.CONCAT(G120," - ",F120)</f>
        <v>General District Courts - 114</v>
      </c>
    </row>
    <row r="121" spans="1:15">
      <c r="A121" s="25" t="s">
        <v>445</v>
      </c>
      <c r="F121" s="171">
        <v>31</v>
      </c>
      <c r="G121" s="172" t="s">
        <v>446</v>
      </c>
      <c r="O121" t="str">
        <f>_xlfn.CONCAT(G121," - ",F121)</f>
        <v>General Fund Resources - 31</v>
      </c>
    </row>
    <row r="122" spans="1:15">
      <c r="A122" s="25" t="s">
        <v>447</v>
      </c>
      <c r="F122" s="171">
        <v>30</v>
      </c>
      <c r="G122" s="172" t="s">
        <v>448</v>
      </c>
      <c r="O122" t="str">
        <f>_xlfn.CONCAT(G122," - ",F122)</f>
        <v>General Provisions - 30</v>
      </c>
    </row>
    <row r="123" spans="1:15">
      <c r="A123" s="25" t="s">
        <v>449</v>
      </c>
      <c r="F123" s="171">
        <v>247</v>
      </c>
      <c r="G123" s="172" t="s">
        <v>450</v>
      </c>
      <c r="O123" t="str">
        <f>_xlfn.CONCAT(G123," - ",F123)</f>
        <v>George Mason University - 247</v>
      </c>
    </row>
    <row r="124" spans="1:15">
      <c r="A124" s="25" t="s">
        <v>451</v>
      </c>
      <c r="F124" s="171">
        <v>297</v>
      </c>
      <c r="G124" s="172" t="s">
        <v>452</v>
      </c>
      <c r="O124" t="str">
        <f>_xlfn.CONCAT(G124," - ",F124)</f>
        <v>Germanna Community College  - 297</v>
      </c>
    </row>
    <row r="125" spans="1:15">
      <c r="A125" s="25" t="s">
        <v>453</v>
      </c>
      <c r="F125" s="171">
        <v>790</v>
      </c>
      <c r="G125" s="172" t="s">
        <v>454</v>
      </c>
      <c r="O125" t="str">
        <f>_xlfn.CONCAT(G125," - ",F125)</f>
        <v>Grants to Localities - 790</v>
      </c>
    </row>
    <row r="126" spans="1:15">
      <c r="A126" s="25" t="s">
        <v>455</v>
      </c>
      <c r="F126" s="171">
        <v>776</v>
      </c>
      <c r="G126" s="172" t="s">
        <v>456</v>
      </c>
      <c r="O126" t="str">
        <f>_xlfn.CONCAT(G126," - ",F126)</f>
        <v>Green Rock Correctional Center - 776</v>
      </c>
    </row>
    <row r="127" spans="1:15">
      <c r="A127" s="25" t="s">
        <v>457</v>
      </c>
      <c r="F127" s="171">
        <v>769</v>
      </c>
      <c r="G127" s="172" t="s">
        <v>458</v>
      </c>
      <c r="O127" t="str">
        <f>_xlfn.CONCAT(G127," - ",F127)</f>
        <v>Greensville Correctional Center - 769</v>
      </c>
    </row>
    <row r="128" spans="1:15">
      <c r="A128" s="25" t="s">
        <v>459</v>
      </c>
      <c r="F128" s="171">
        <v>417</v>
      </c>
      <c r="G128" s="172" t="s">
        <v>460</v>
      </c>
      <c r="O128" t="str">
        <f>_xlfn.CONCAT(G128," - ",F128)</f>
        <v>Gunston Hall - 417</v>
      </c>
    </row>
    <row r="129" spans="1:15">
      <c r="A129" s="25" t="s">
        <v>461</v>
      </c>
      <c r="F129" s="171">
        <v>772</v>
      </c>
      <c r="G129" s="172" t="s">
        <v>462</v>
      </c>
      <c r="O129" t="str">
        <f>_xlfn.CONCAT(G129," - ",F129)</f>
        <v>Haynesville Correctional Center - 772</v>
      </c>
    </row>
    <row r="130" spans="1:15">
      <c r="A130" s="25" t="s">
        <v>463</v>
      </c>
      <c r="F130" s="171">
        <v>991</v>
      </c>
      <c r="G130" s="172" t="s">
        <v>464</v>
      </c>
      <c r="O130" t="str">
        <f>_xlfn.CONCAT(G130," - ",F130)</f>
        <v>Higher Education Cross-Cutting - 991</v>
      </c>
    </row>
    <row r="131" spans="1:15">
      <c r="A131" s="25" t="s">
        <v>465</v>
      </c>
      <c r="F131" s="171">
        <v>989</v>
      </c>
      <c r="G131" s="172" t="s">
        <v>466</v>
      </c>
      <c r="O131" t="str">
        <f>_xlfn.CONCAT(G131," - ",F131)</f>
        <v>Higher Education Research Initiative - 989</v>
      </c>
    </row>
    <row r="132" spans="1:15">
      <c r="A132" s="25" t="s">
        <v>467</v>
      </c>
      <c r="F132" s="171">
        <v>748</v>
      </c>
      <c r="G132" s="172" t="s">
        <v>468</v>
      </c>
      <c r="O132" t="str">
        <f>_xlfn.CONCAT(G132," - ",F132)</f>
        <v>Hiram Davis Medical Center - 748</v>
      </c>
    </row>
    <row r="133" spans="1:15">
      <c r="A133" s="25" t="s">
        <v>469</v>
      </c>
      <c r="F133" s="171">
        <v>101</v>
      </c>
      <c r="G133" s="172" t="s">
        <v>470</v>
      </c>
      <c r="O133" t="str">
        <f>_xlfn.CONCAT(G133," - ",F133)</f>
        <v>House of Delegates - 101</v>
      </c>
    </row>
    <row r="134" spans="1:15">
      <c r="A134" s="25" t="s">
        <v>471</v>
      </c>
      <c r="F134" s="171">
        <v>771</v>
      </c>
      <c r="G134" s="172" t="s">
        <v>472</v>
      </c>
      <c r="O134" t="str">
        <f>_xlfn.CONCAT(G134," - ",F134)</f>
        <v>Indian Creek Correctional Center - 771</v>
      </c>
    </row>
    <row r="135" spans="1:15">
      <c r="F135" s="171">
        <v>848</v>
      </c>
      <c r="G135" s="172" t="s">
        <v>473</v>
      </c>
      <c r="O135" t="str">
        <f>_xlfn.CONCAT(G135," - ",F135)</f>
        <v>Indigent Defense Commission - 848</v>
      </c>
    </row>
    <row r="136" spans="1:15">
      <c r="F136" s="171">
        <v>980</v>
      </c>
      <c r="G136" s="172" t="s">
        <v>474</v>
      </c>
      <c r="O136" t="str">
        <f>_xlfn.CONCAT(G136," - ",F136)</f>
        <v>In-State Undergraduate Tuition Moderation - 980</v>
      </c>
    </row>
    <row r="137" spans="1:15">
      <c r="F137" s="171">
        <v>885</v>
      </c>
      <c r="G137" s="172" t="s">
        <v>475</v>
      </c>
      <c r="O137" t="str">
        <f>_xlfn.CONCAT(G137," - ",F137)</f>
        <v>Institute for Advanced Learning and Research - 885</v>
      </c>
    </row>
    <row r="138" spans="1:15">
      <c r="F138" s="171">
        <v>793</v>
      </c>
      <c r="G138" s="172" t="s">
        <v>476</v>
      </c>
      <c r="O138" t="str">
        <f>_xlfn.CONCAT(G138," - ",F138)</f>
        <v>Intellectual Disabilities Training Centers - 793</v>
      </c>
    </row>
    <row r="139" spans="1:15">
      <c r="F139" s="171">
        <v>921</v>
      </c>
      <c r="G139" s="172" t="s">
        <v>477</v>
      </c>
      <c r="O139" t="str">
        <f>_xlfn.CONCAT(G139," - ",F139)</f>
        <v>Interstate Organization Contributions - 921</v>
      </c>
    </row>
    <row r="140" spans="1:15">
      <c r="F140" s="171">
        <v>283</v>
      </c>
      <c r="G140" s="172" t="s">
        <v>478</v>
      </c>
      <c r="O140" t="str">
        <f>_xlfn.CONCAT(G140," - ",F140)</f>
        <v>J. Sargeant Reynolds Community College - 283</v>
      </c>
    </row>
    <row r="141" spans="1:15">
      <c r="F141" s="171">
        <v>216</v>
      </c>
      <c r="G141" s="172" t="s">
        <v>479</v>
      </c>
      <c r="O141" t="str">
        <f>_xlfn.CONCAT(G141," - ",F141)</f>
        <v>James Madison University - 216</v>
      </c>
    </row>
    <row r="142" spans="1:15">
      <c r="F142" s="171">
        <v>719</v>
      </c>
      <c r="G142" s="172" t="s">
        <v>480</v>
      </c>
      <c r="O142" t="str">
        <f>_xlfn.CONCAT(G142," - ",F142)</f>
        <v>James River Correctional Center - 719</v>
      </c>
    </row>
    <row r="143" spans="1:15">
      <c r="F143" s="171">
        <v>400</v>
      </c>
      <c r="G143" s="172" t="s">
        <v>481</v>
      </c>
      <c r="O143" t="str">
        <f>_xlfn.CONCAT(G143," - ",F143)</f>
        <v>Jamestown-Yorktown Commemorations - 400</v>
      </c>
    </row>
    <row r="144" spans="1:15">
      <c r="F144" s="171">
        <v>425</v>
      </c>
      <c r="G144" s="172" t="s">
        <v>482</v>
      </c>
      <c r="O144" t="str">
        <f>_xlfn.CONCAT(G144," - ",F144)</f>
        <v>Jamestown-Yorktown Foundation - 425</v>
      </c>
    </row>
    <row r="145" spans="6:15">
      <c r="F145" s="171">
        <v>865</v>
      </c>
      <c r="G145" s="172" t="s">
        <v>483</v>
      </c>
      <c r="O145" t="str">
        <f>_xlfn.CONCAT(G145," - ",F145)</f>
        <v>Joint Commission on Administrative Rules - 865</v>
      </c>
    </row>
    <row r="146" spans="6:15">
      <c r="F146" s="171">
        <v>844</v>
      </c>
      <c r="G146" s="172" t="s">
        <v>484</v>
      </c>
      <c r="O146" t="str">
        <f>_xlfn.CONCAT(G146," - ",F146)</f>
        <v>Joint Commission on Health Care - 844</v>
      </c>
    </row>
    <row r="147" spans="6:15">
      <c r="F147" s="171">
        <v>847</v>
      </c>
      <c r="G147" s="172" t="s">
        <v>485</v>
      </c>
      <c r="O147" t="str">
        <f>_xlfn.CONCAT(G147," - ",F147)</f>
        <v>Joint Commission on Technology and Science - 847</v>
      </c>
    </row>
    <row r="148" spans="6:15">
      <c r="F148" s="171">
        <v>875</v>
      </c>
      <c r="G148" s="172" t="s">
        <v>486</v>
      </c>
      <c r="O148" t="str">
        <f>_xlfn.CONCAT(G148," - ",F148)</f>
        <v>Joint Commission on Transportation Accountability - 875</v>
      </c>
    </row>
    <row r="149" spans="6:15">
      <c r="F149" s="171">
        <v>110</v>
      </c>
      <c r="G149" s="172" t="s">
        <v>487</v>
      </c>
      <c r="O149" t="str">
        <f>_xlfn.CONCAT(G149," - ",F149)</f>
        <v>Joint Legislative Audit and Review Commission - 110</v>
      </c>
    </row>
    <row r="150" spans="6:15">
      <c r="F150" s="171">
        <v>903</v>
      </c>
      <c r="G150" s="172" t="s">
        <v>488</v>
      </c>
      <c r="O150" t="str">
        <f>_xlfn.CONCAT(G150," - ",F150)</f>
        <v>Jones and Cabacoy Veterans Care Center - 903</v>
      </c>
    </row>
    <row r="151" spans="6:15">
      <c r="F151" s="171">
        <v>104</v>
      </c>
      <c r="G151" s="172" t="s">
        <v>489</v>
      </c>
      <c r="O151" t="str">
        <f>_xlfn.CONCAT(G151," - ",F151)</f>
        <v>Judicial Department Reversion Clearing Account - 104</v>
      </c>
    </row>
    <row r="152" spans="6:15">
      <c r="F152" s="171">
        <v>112</v>
      </c>
      <c r="G152" s="172" t="s">
        <v>490</v>
      </c>
      <c r="O152" t="str">
        <f>_xlfn.CONCAT(G152," - ",F152)</f>
        <v>Judicial Inquiry and Review Commission - 112</v>
      </c>
    </row>
    <row r="153" spans="6:15">
      <c r="F153" s="171">
        <v>115</v>
      </c>
      <c r="G153" s="172" t="s">
        <v>491</v>
      </c>
      <c r="O153" t="str">
        <f>_xlfn.CONCAT(G153," - ",F153)</f>
        <v>Juvenile and Domestic Relations District Courts - 115</v>
      </c>
    </row>
    <row r="154" spans="6:15">
      <c r="F154" s="171">
        <v>768</v>
      </c>
      <c r="G154" s="172" t="s">
        <v>492</v>
      </c>
      <c r="O154" t="str">
        <f>_xlfn.CONCAT(G154," - ",F154)</f>
        <v>Keen Mountain Correctional Center - 768</v>
      </c>
    </row>
    <row r="155" spans="6:15">
      <c r="F155" s="171">
        <v>298</v>
      </c>
      <c r="G155" s="172" t="s">
        <v>493</v>
      </c>
      <c r="O155" t="str">
        <f>_xlfn.CONCAT(G155," - ",F155)</f>
        <v>Laurel Ridge Community College - 298</v>
      </c>
    </row>
    <row r="156" spans="6:15">
      <c r="F156" s="171">
        <v>102</v>
      </c>
      <c r="G156" s="172" t="s">
        <v>494</v>
      </c>
      <c r="O156" t="str">
        <f>_xlfn.CONCAT(G156," - ",F156)</f>
        <v>Legislative Department Reversion Clearing Account - 102</v>
      </c>
    </row>
    <row r="157" spans="6:15">
      <c r="F157" s="171">
        <v>119</v>
      </c>
      <c r="G157" s="172" t="s">
        <v>495</v>
      </c>
      <c r="O157" t="str">
        <f>_xlfn.CONCAT(G157," - ",F157)</f>
        <v>Lieutenant Governor - 119</v>
      </c>
    </row>
    <row r="158" spans="6:15">
      <c r="F158" s="171">
        <v>214</v>
      </c>
      <c r="G158" s="172" t="s">
        <v>496</v>
      </c>
      <c r="O158" t="str">
        <f>_xlfn.CONCAT(G158," - ",F158)</f>
        <v>Longwood University - 214</v>
      </c>
    </row>
    <row r="159" spans="6:15">
      <c r="F159" s="171">
        <v>774</v>
      </c>
      <c r="G159" s="172" t="s">
        <v>497</v>
      </c>
      <c r="O159" t="str">
        <f>_xlfn.CONCAT(G159," - ",F159)</f>
        <v>Lunenburg Correctional Center - 774</v>
      </c>
    </row>
    <row r="160" spans="6:15">
      <c r="F160" s="171">
        <v>103</v>
      </c>
      <c r="G160" s="172" t="s">
        <v>498</v>
      </c>
      <c r="O160" t="str">
        <f>_xlfn.CONCAT(G160," - ",F160)</f>
        <v>Magistrate System - 103</v>
      </c>
    </row>
    <row r="161" spans="6:15">
      <c r="F161" s="171">
        <v>984</v>
      </c>
      <c r="G161" s="172" t="s">
        <v>499</v>
      </c>
      <c r="O161" t="str">
        <f>_xlfn.CONCAT(G161," - ",F161)</f>
        <v>Maintain Affordable Access - 984</v>
      </c>
    </row>
    <row r="162" spans="6:15">
      <c r="F162" s="171">
        <v>864</v>
      </c>
      <c r="G162" s="172" t="s">
        <v>500</v>
      </c>
      <c r="O162" t="str">
        <f>_xlfn.CONCAT(G162," - ",F162)</f>
        <v>Manufacturing Development Commission - 864</v>
      </c>
    </row>
    <row r="163" spans="6:15">
      <c r="F163" s="171">
        <v>402</v>
      </c>
      <c r="G163" s="172" t="s">
        <v>501</v>
      </c>
      <c r="O163" t="str">
        <f>_xlfn.CONCAT(G163," - ",F163)</f>
        <v>Marine Resources Commission - 402</v>
      </c>
    </row>
    <row r="164" spans="6:15">
      <c r="F164" s="171">
        <v>747</v>
      </c>
      <c r="G164" s="172" t="s">
        <v>502</v>
      </c>
      <c r="O164" t="str">
        <f>_xlfn.CONCAT(G164," - ",F164)</f>
        <v>Marion Correctional Center - 747</v>
      </c>
    </row>
    <row r="165" spans="6:15">
      <c r="F165" s="171">
        <v>792</v>
      </c>
      <c r="G165" s="172" t="s">
        <v>503</v>
      </c>
      <c r="O165" t="str">
        <f>_xlfn.CONCAT(G165," - ",F165)</f>
        <v>Mental Health Treatment Centers - 792</v>
      </c>
    </row>
    <row r="166" spans="6:15">
      <c r="F166" s="171">
        <v>506</v>
      </c>
      <c r="G166" s="172" t="s">
        <v>504</v>
      </c>
      <c r="O166" t="str">
        <f>_xlfn.CONCAT(G166," - ",F166)</f>
        <v>Motor Vehicle Dealer Board - 506</v>
      </c>
    </row>
    <row r="167" spans="6:15">
      <c r="F167" s="171">
        <v>299</v>
      </c>
      <c r="G167" s="172" t="s">
        <v>505</v>
      </c>
      <c r="O167" t="str">
        <f>_xlfn.CONCAT(G167," - ",F167)</f>
        <v>Mountain Empire Community College - 299</v>
      </c>
    </row>
    <row r="168" spans="6:15">
      <c r="F168" s="171">
        <v>287</v>
      </c>
      <c r="G168" s="172" t="s">
        <v>506</v>
      </c>
      <c r="O168" t="str">
        <f>_xlfn.CONCAT(G168," - ",F168)</f>
        <v>Mountain Gateway Community College - 287</v>
      </c>
    </row>
    <row r="169" spans="6:15">
      <c r="F169" s="171">
        <v>938</v>
      </c>
      <c r="G169" s="172" t="s">
        <v>507</v>
      </c>
      <c r="O169" t="str">
        <f>_xlfn.CONCAT(G169," - ",F169)</f>
        <v>New College Institute - 938</v>
      </c>
    </row>
    <row r="170" spans="6:15">
      <c r="F170" s="171">
        <v>275</v>
      </c>
      <c r="G170" s="172" t="s">
        <v>508</v>
      </c>
      <c r="O170" t="str">
        <f>_xlfn.CONCAT(G170," - ",F170)</f>
        <v>New River Community College - 275</v>
      </c>
    </row>
    <row r="171" spans="6:15">
      <c r="F171" s="171">
        <v>213</v>
      </c>
      <c r="G171" s="172" t="s">
        <v>509</v>
      </c>
      <c r="O171" t="str">
        <f>_xlfn.CONCAT(G171," - ",F171)</f>
        <v>Norfolk State University - 213</v>
      </c>
    </row>
    <row r="172" spans="6:15">
      <c r="F172" s="171">
        <v>280</v>
      </c>
      <c r="G172" s="172" t="s">
        <v>510</v>
      </c>
      <c r="O172" t="str">
        <f>_xlfn.CONCAT(G172," - ",F172)</f>
        <v>Northern Virginia Community College - 280</v>
      </c>
    </row>
    <row r="173" spans="6:15">
      <c r="F173" s="171">
        <v>728</v>
      </c>
      <c r="G173" s="172" t="s">
        <v>511</v>
      </c>
      <c r="O173" t="str">
        <f>_xlfn.CONCAT(G173," - ",F173)</f>
        <v>Northern Virginia Mental Health Institute - 728</v>
      </c>
    </row>
    <row r="174" spans="6:15">
      <c r="F174" s="171">
        <v>745</v>
      </c>
      <c r="G174" s="172" t="s">
        <v>512</v>
      </c>
      <c r="O174" t="str">
        <f>_xlfn.CONCAT(G174," - ",F174)</f>
        <v>Nottoway Correctional Center - 745</v>
      </c>
    </row>
    <row r="175" spans="6:15">
      <c r="F175" s="171">
        <v>167</v>
      </c>
      <c r="G175" s="172" t="s">
        <v>513</v>
      </c>
      <c r="O175" t="str">
        <f>_xlfn.CONCAT(G175," - ",F175)</f>
        <v>Office of Data Governance and Analytics - 167</v>
      </c>
    </row>
    <row r="176" spans="6:15">
      <c r="F176" s="171">
        <v>121</v>
      </c>
      <c r="G176" s="172" t="s">
        <v>514</v>
      </c>
      <c r="O176" t="str">
        <f>_xlfn.CONCAT(G176," - ",F176)</f>
        <v>Office of the Governor - 121</v>
      </c>
    </row>
    <row r="177" spans="6:15">
      <c r="F177" s="171">
        <v>147</v>
      </c>
      <c r="G177" s="172" t="s">
        <v>515</v>
      </c>
      <c r="O177" t="str">
        <f>_xlfn.CONCAT(G177," - ",F177)</f>
        <v>Office of the State Inspector General - 147</v>
      </c>
    </row>
    <row r="178" spans="6:15">
      <c r="F178" s="171">
        <v>221</v>
      </c>
      <c r="G178" s="172" t="s">
        <v>516</v>
      </c>
      <c r="O178" t="str">
        <f>_xlfn.CONCAT(G178," - ",F178)</f>
        <v>Old Dominion University - 221</v>
      </c>
    </row>
    <row r="179" spans="6:15">
      <c r="F179" s="171">
        <v>244</v>
      </c>
      <c r="G179" s="172" t="s">
        <v>517</v>
      </c>
      <c r="O179" t="str">
        <f>_xlfn.CONCAT(G179," - ",F179)</f>
        <v>Online Virginia Network Authority - 244</v>
      </c>
    </row>
    <row r="180" spans="6:15">
      <c r="F180" s="171">
        <v>856</v>
      </c>
      <c r="G180" s="172" t="s">
        <v>518</v>
      </c>
      <c r="O180" t="str">
        <f>_xlfn.CONCAT(G180," - ",F180)</f>
        <v>Opioid Abatement Authority - 856</v>
      </c>
    </row>
    <row r="181" spans="6:15">
      <c r="F181" s="171">
        <v>285</v>
      </c>
      <c r="G181" s="172" t="s">
        <v>519</v>
      </c>
      <c r="O181" t="str">
        <f>_xlfn.CONCAT(G181," - ",F181)</f>
        <v>Patrick and Henry Community College - 285</v>
      </c>
    </row>
    <row r="182" spans="6:15">
      <c r="F182" s="171">
        <v>277</v>
      </c>
      <c r="G182" s="172" t="s">
        <v>520</v>
      </c>
      <c r="O182" t="str">
        <f>_xlfn.CONCAT(G182," - ",F182)</f>
        <v>Paul D. Camp Community College - 277</v>
      </c>
    </row>
    <row r="183" spans="6:15">
      <c r="F183" s="171">
        <v>729</v>
      </c>
      <c r="G183" s="172" t="s">
        <v>521</v>
      </c>
      <c r="O183" t="str">
        <f>_xlfn.CONCAT(G183," - ",F183)</f>
        <v>Piedmont Geriatric Hospital - 729</v>
      </c>
    </row>
    <row r="184" spans="6:15">
      <c r="F184" s="171">
        <v>282</v>
      </c>
      <c r="G184" s="172" t="s">
        <v>522</v>
      </c>
      <c r="O184" t="str">
        <f>_xlfn.CONCAT(G184," - ",F184)</f>
        <v>Piedmont Virginia Community College - 282</v>
      </c>
    </row>
    <row r="185" spans="6:15">
      <c r="F185" s="171">
        <v>992</v>
      </c>
      <c r="G185" s="172" t="s">
        <v>523</v>
      </c>
      <c r="O185" t="str">
        <f>_xlfn.CONCAT(G185," - ",F185)</f>
        <v>Planned Reversions - 992</v>
      </c>
    </row>
    <row r="186" spans="6:15">
      <c r="F186" s="171">
        <v>775</v>
      </c>
      <c r="G186" s="172" t="s">
        <v>524</v>
      </c>
      <c r="O186" t="str">
        <f>_xlfn.CONCAT(G186," - ",F186)</f>
        <v>Pocahontas State Correctional Center - 775</v>
      </c>
    </row>
    <row r="187" spans="6:15">
      <c r="F187" s="171">
        <v>709</v>
      </c>
      <c r="G187" s="172" t="s">
        <v>525</v>
      </c>
      <c r="O187" t="str">
        <f>_xlfn.CONCAT(G187," - ",F187)</f>
        <v>Powhatan Correctional Center - 709</v>
      </c>
    </row>
    <row r="188" spans="6:15">
      <c r="F188" s="171">
        <v>902</v>
      </c>
      <c r="G188" s="172" t="s">
        <v>526</v>
      </c>
      <c r="O188" t="str">
        <f>_xlfn.CONCAT(G188," - ",F188)</f>
        <v>Puller Veterans Care Center - 902</v>
      </c>
    </row>
    <row r="189" spans="6:15">
      <c r="F189" s="171">
        <v>217</v>
      </c>
      <c r="G189" s="172" t="s">
        <v>527</v>
      </c>
      <c r="O189" t="str">
        <f>_xlfn.CONCAT(G189," - ",F189)</f>
        <v>Radford University - 217</v>
      </c>
    </row>
    <row r="190" spans="6:15">
      <c r="F190" s="171">
        <v>278</v>
      </c>
      <c r="G190" s="172" t="s">
        <v>528</v>
      </c>
      <c r="O190" t="str">
        <f>_xlfn.CONCAT(G190," - ",F190)</f>
        <v>Rappahannock Community College  - 278</v>
      </c>
    </row>
    <row r="191" spans="6:15">
      <c r="F191" s="171">
        <v>741</v>
      </c>
      <c r="G191" s="172" t="s">
        <v>529</v>
      </c>
      <c r="O191" t="str">
        <f>_xlfn.CONCAT(G191," - ",F191)</f>
        <v>Red Onion State Prison - 741</v>
      </c>
    </row>
    <row r="192" spans="6:15">
      <c r="F192" s="171">
        <v>241</v>
      </c>
      <c r="G192" s="172" t="s">
        <v>530</v>
      </c>
      <c r="O192" t="str">
        <f>_xlfn.CONCAT(G192," - ",F192)</f>
        <v>Richard Bland College - 241</v>
      </c>
    </row>
    <row r="193" spans="6:15">
      <c r="F193" s="171">
        <v>785</v>
      </c>
      <c r="G193" s="172" t="s">
        <v>531</v>
      </c>
      <c r="O193" t="str">
        <f>_xlfn.CONCAT(G193," - ",F193)</f>
        <v>River North Correctional Center - 785</v>
      </c>
    </row>
    <row r="194" spans="6:15">
      <c r="F194" s="171">
        <v>935</v>
      </c>
      <c r="G194" s="172" t="s">
        <v>532</v>
      </c>
      <c r="O194" t="str">
        <f>_xlfn.CONCAT(G194," - ",F194)</f>
        <v>Roanoke Higher Education Authority - 935</v>
      </c>
    </row>
    <row r="195" spans="6:15">
      <c r="F195" s="171">
        <v>180</v>
      </c>
      <c r="G195" s="172" t="s">
        <v>533</v>
      </c>
      <c r="O195" t="str">
        <f>_xlfn.CONCAT(G195," - ",F195)</f>
        <v>Secretary of Administration - 180</v>
      </c>
    </row>
    <row r="196" spans="6:15">
      <c r="F196" s="171">
        <v>193</v>
      </c>
      <c r="G196" s="172" t="s">
        <v>534</v>
      </c>
      <c r="O196" t="str">
        <f>_xlfn.CONCAT(G196," - ",F196)</f>
        <v>Secretary of Agriculture and Forestry - 193</v>
      </c>
    </row>
    <row r="197" spans="6:15">
      <c r="F197" s="171">
        <v>192</v>
      </c>
      <c r="G197" s="172" t="s">
        <v>535</v>
      </c>
      <c r="O197" t="str">
        <f>_xlfn.CONCAT(G197," - ",F197)</f>
        <v>Secretary of Commerce and Trade - 192</v>
      </c>
    </row>
    <row r="198" spans="6:15">
      <c r="F198" s="171">
        <v>185</v>
      </c>
      <c r="G198" s="172" t="s">
        <v>536</v>
      </c>
      <c r="O198" t="str">
        <f>_xlfn.CONCAT(G198," - ",F198)</f>
        <v>Secretary of Education - 185</v>
      </c>
    </row>
    <row r="199" spans="6:15">
      <c r="F199" s="171">
        <v>190</v>
      </c>
      <c r="G199" s="172" t="s">
        <v>537</v>
      </c>
      <c r="O199" t="str">
        <f>_xlfn.CONCAT(G199," - ",F199)</f>
        <v>Secretary of Finance - 190</v>
      </c>
    </row>
    <row r="200" spans="6:15">
      <c r="F200" s="171">
        <v>188</v>
      </c>
      <c r="G200" s="172" t="s">
        <v>538</v>
      </c>
      <c r="O200" t="str">
        <f>_xlfn.CONCAT(G200," - ",F200)</f>
        <v>Secretary of Health and Human Resources - 188</v>
      </c>
    </row>
    <row r="201" spans="6:15">
      <c r="F201" s="171">
        <v>195</v>
      </c>
      <c r="G201" s="172" t="s">
        <v>539</v>
      </c>
      <c r="O201" t="str">
        <f>_xlfn.CONCAT(G201," - ",F201)</f>
        <v>Secretary of Labor - 195</v>
      </c>
    </row>
    <row r="202" spans="6:15">
      <c r="F202" s="171">
        <v>183</v>
      </c>
      <c r="G202" s="172" t="s">
        <v>540</v>
      </c>
      <c r="O202" t="str">
        <f>_xlfn.CONCAT(G202," - ",F202)</f>
        <v>Secretary of Natural and Historic Resources - 183</v>
      </c>
    </row>
    <row r="203" spans="6:15">
      <c r="F203" s="171">
        <v>187</v>
      </c>
      <c r="G203" s="172" t="s">
        <v>541</v>
      </c>
      <c r="O203" t="str">
        <f>_xlfn.CONCAT(G203," - ",F203)</f>
        <v>Secretary of Public Safety and Homeland Security - 187</v>
      </c>
    </row>
    <row r="204" spans="6:15">
      <c r="F204" s="171">
        <v>166</v>
      </c>
      <c r="G204" s="172" t="s">
        <v>542</v>
      </c>
      <c r="O204" t="str">
        <f>_xlfn.CONCAT(G204," - ",F204)</f>
        <v>Secretary of the Commonwealth - 166</v>
      </c>
    </row>
    <row r="205" spans="6:15">
      <c r="F205" s="171">
        <v>186</v>
      </c>
      <c r="G205" s="172" t="s">
        <v>543</v>
      </c>
      <c r="O205" t="str">
        <f>_xlfn.CONCAT(G205," - ",F205)</f>
        <v>Secretary of Transportation - 186</v>
      </c>
    </row>
    <row r="206" spans="6:15">
      <c r="F206" s="171">
        <v>454</v>
      </c>
      <c r="G206" s="172" t="s">
        <v>544</v>
      </c>
      <c r="O206" t="str">
        <f>_xlfn.CONCAT(G206," - ",F206)</f>
        <v>Secretary of Veterans and Defense Affairs - 454</v>
      </c>
    </row>
    <row r="207" spans="6:15">
      <c r="F207" s="171">
        <v>100</v>
      </c>
      <c r="G207" s="172" t="s">
        <v>545</v>
      </c>
      <c r="O207" t="str">
        <f>_xlfn.CONCAT(G207," - ",F207)</f>
        <v>Senate of Virginia - 100</v>
      </c>
    </row>
    <row r="208" spans="6:15">
      <c r="F208" s="171">
        <v>922</v>
      </c>
      <c r="G208" s="172" t="s">
        <v>546</v>
      </c>
      <c r="O208" t="str">
        <f>_xlfn.CONCAT(G208," - ",F208)</f>
        <v>Sitter &amp; Barfoot Veterans Care Center - 922</v>
      </c>
    </row>
    <row r="209" spans="6:15">
      <c r="F209" s="171">
        <v>862</v>
      </c>
      <c r="G209" s="172" t="s">
        <v>547</v>
      </c>
      <c r="O209" t="str">
        <f>_xlfn.CONCAT(G209," - ",F209)</f>
        <v>Small Business Commission - 862</v>
      </c>
    </row>
    <row r="210" spans="6:15">
      <c r="F210" s="171">
        <v>936</v>
      </c>
      <c r="G210" s="172" t="s">
        <v>548</v>
      </c>
      <c r="O210" t="str">
        <f>_xlfn.CONCAT(G210," - ",F210)</f>
        <v>Southeastern Universities Research Association Doing Business for Jefferson Science Associates, LLC - 936</v>
      </c>
    </row>
    <row r="211" spans="6:15">
      <c r="F211" s="171">
        <v>723</v>
      </c>
      <c r="G211" s="172" t="s">
        <v>549</v>
      </c>
      <c r="O211" t="str">
        <f>_xlfn.CONCAT(G211," - ",F211)</f>
        <v>Southeastern Virginia Training Center - 723</v>
      </c>
    </row>
    <row r="212" spans="6:15">
      <c r="F212" s="171">
        <v>937</v>
      </c>
      <c r="G212" s="172" t="s">
        <v>550</v>
      </c>
      <c r="O212" t="str">
        <f>_xlfn.CONCAT(G212," - ",F212)</f>
        <v>Southern Virginia Higher Education Center - 937</v>
      </c>
    </row>
    <row r="213" spans="6:15">
      <c r="F213" s="171">
        <v>739</v>
      </c>
      <c r="G213" s="172" t="s">
        <v>551</v>
      </c>
      <c r="O213" t="str">
        <f>_xlfn.CONCAT(G213," - ",F213)</f>
        <v>Southern Virginia Mental Health Institute - 739</v>
      </c>
    </row>
    <row r="214" spans="6:15">
      <c r="F214" s="171">
        <v>276</v>
      </c>
      <c r="G214" s="172" t="s">
        <v>552</v>
      </c>
      <c r="O214" t="str">
        <f>_xlfn.CONCAT(G214," - ",F214)</f>
        <v>Southside Virginia Community College - 276</v>
      </c>
    </row>
    <row r="215" spans="6:15">
      <c r="F215" s="171">
        <v>294</v>
      </c>
      <c r="G215" s="172" t="s">
        <v>553</v>
      </c>
      <c r="O215" t="str">
        <f>_xlfn.CONCAT(G215," - ",F215)</f>
        <v>Southwest Virginia Community College - 294</v>
      </c>
    </row>
    <row r="216" spans="6:15">
      <c r="F216" s="171">
        <v>948</v>
      </c>
      <c r="G216" s="172" t="s">
        <v>554</v>
      </c>
      <c r="O216" t="str">
        <f>_xlfn.CONCAT(G216," - ",F216)</f>
        <v>Southwest Virginia Higher Education Center - 948</v>
      </c>
    </row>
    <row r="217" spans="6:15">
      <c r="F217" s="171">
        <v>705</v>
      </c>
      <c r="G217" s="172" t="s">
        <v>555</v>
      </c>
      <c r="O217" t="str">
        <f>_xlfn.CONCAT(G217," - ",F217)</f>
        <v>Southwestern Virginia Mental Health Institute - 705</v>
      </c>
    </row>
    <row r="218" spans="6:15">
      <c r="F218" s="171">
        <v>737</v>
      </c>
      <c r="G218" s="172" t="s">
        <v>556</v>
      </c>
      <c r="O218" t="str">
        <f>_xlfn.CONCAT(G218," - ",F218)</f>
        <v>St. Brides Correctional Center - 737</v>
      </c>
    </row>
    <row r="219" spans="6:15">
      <c r="F219" s="171">
        <v>171</v>
      </c>
      <c r="G219" s="172" t="s">
        <v>557</v>
      </c>
      <c r="O219" t="str">
        <f>_xlfn.CONCAT(G219," - ",F219)</f>
        <v>State Corporation Commission - 171</v>
      </c>
    </row>
    <row r="220" spans="6:15">
      <c r="F220" s="171">
        <v>245</v>
      </c>
      <c r="G220" s="172" t="s">
        <v>558</v>
      </c>
      <c r="O220" t="str">
        <f>_xlfn.CONCAT(G220," - ",F220)</f>
        <v>State Council of Higher Education for Virginia - 245</v>
      </c>
    </row>
    <row r="221" spans="6:15">
      <c r="F221" s="171">
        <v>752</v>
      </c>
      <c r="G221" s="172" t="s">
        <v>559</v>
      </c>
      <c r="O221" t="str">
        <f>_xlfn.CONCAT(G221," - ",F221)</f>
        <v>State Farm Complex - 752</v>
      </c>
    </row>
    <row r="222" spans="6:15">
      <c r="F222" s="171">
        <v>721</v>
      </c>
      <c r="G222" s="172" t="s">
        <v>560</v>
      </c>
      <c r="O222" t="str">
        <f>_xlfn.CONCAT(G222," - ",F222)</f>
        <v>State Farm Enterprise Unit - 721</v>
      </c>
    </row>
    <row r="223" spans="6:15">
      <c r="F223" s="171">
        <v>986</v>
      </c>
      <c r="G223" s="172" t="s">
        <v>561</v>
      </c>
      <c r="O223" t="str">
        <f>_xlfn.CONCAT(G223," - ",F223)</f>
        <v>State Grants to Nonstate Entities-Nonstate Agencies - 986</v>
      </c>
    </row>
    <row r="224" spans="6:15">
      <c r="F224" s="171">
        <v>971</v>
      </c>
      <c r="G224" s="172" t="s">
        <v>562</v>
      </c>
      <c r="O224" t="str">
        <f>_xlfn.CONCAT(G224," - ",F224)</f>
        <v>State Water Commission - 971</v>
      </c>
    </row>
    <row r="225" spans="6:15">
      <c r="F225" s="171">
        <v>111</v>
      </c>
      <c r="G225" s="172" t="s">
        <v>563</v>
      </c>
      <c r="O225" t="str">
        <f>_xlfn.CONCAT(G225," - ",F225)</f>
        <v>Supreme Court - 111</v>
      </c>
    </row>
    <row r="226" spans="6:15">
      <c r="F226" s="171">
        <v>779</v>
      </c>
      <c r="G226" s="172" t="s">
        <v>564</v>
      </c>
      <c r="O226" t="str">
        <f>_xlfn.CONCAT(G226," - ",F226)</f>
        <v>Sussex I and II State Prisons Complex - 779</v>
      </c>
    </row>
    <row r="227" spans="6:15">
      <c r="F227" s="171">
        <v>733</v>
      </c>
      <c r="G227" s="172" t="s">
        <v>565</v>
      </c>
      <c r="O227" t="str">
        <f>_xlfn.CONCAT(G227," - ",F227)</f>
        <v>Sussex One State Prison - 733</v>
      </c>
    </row>
    <row r="228" spans="6:15">
      <c r="F228" s="171">
        <v>734</v>
      </c>
      <c r="G228" s="172" t="s">
        <v>566</v>
      </c>
      <c r="O228" t="str">
        <f>_xlfn.CONCAT(G228," - ",F228)</f>
        <v>Sussex Two State Prison - 734</v>
      </c>
    </row>
    <row r="229" spans="6:15">
      <c r="F229" s="171">
        <v>204</v>
      </c>
      <c r="G229" s="172" t="s">
        <v>567</v>
      </c>
      <c r="O229" t="str">
        <f>_xlfn.CONCAT(G229," - ",F229)</f>
        <v>The College of William and Mary in Virginia - 204</v>
      </c>
    </row>
    <row r="230" spans="6:15">
      <c r="F230" s="171">
        <v>202</v>
      </c>
      <c r="G230" s="172" t="s">
        <v>568</v>
      </c>
      <c r="O230" t="str">
        <f>_xlfn.CONCAT(G230," - ",F230)</f>
        <v>The Library Of Virginia - 202</v>
      </c>
    </row>
    <row r="231" spans="6:15">
      <c r="F231" s="171">
        <v>146</v>
      </c>
      <c r="G231" s="172" t="s">
        <v>569</v>
      </c>
      <c r="O231" t="str">
        <f>_xlfn.CONCAT(G231," - ",F231)</f>
        <v>The Science Museum of Virginia - 146</v>
      </c>
    </row>
    <row r="232" spans="6:15">
      <c r="F232" s="171">
        <v>295</v>
      </c>
      <c r="G232" s="172" t="s">
        <v>570</v>
      </c>
      <c r="O232" t="str">
        <f>_xlfn.CONCAT(G232," - ",F232)</f>
        <v>Tidewater Community College - 295</v>
      </c>
    </row>
    <row r="233" spans="6:15">
      <c r="F233" s="171">
        <v>851</v>
      </c>
      <c r="G233" s="172" t="s">
        <v>571</v>
      </c>
      <c r="O233" t="str">
        <f>_xlfn.CONCAT(G233," - ",F233)</f>
        <v>Tobacco Region Revitalization Commission - 851</v>
      </c>
    </row>
    <row r="234" spans="6:15">
      <c r="F234" s="171">
        <v>155</v>
      </c>
      <c r="G234" s="172" t="s">
        <v>572</v>
      </c>
      <c r="O234" t="str">
        <f>_xlfn.CONCAT(G234," - ",F234)</f>
        <v>Treasury Board - 155</v>
      </c>
    </row>
    <row r="235" spans="6:15">
      <c r="F235" s="171">
        <v>993</v>
      </c>
      <c r="G235" s="172" t="s">
        <v>573</v>
      </c>
      <c r="O235" t="str">
        <f>_xlfn.CONCAT(G235," - ",F235)</f>
        <v>Treasury Construction Financing - 993</v>
      </c>
    </row>
    <row r="236" spans="6:15">
      <c r="F236" s="171">
        <v>215</v>
      </c>
      <c r="G236" s="172" t="s">
        <v>574</v>
      </c>
      <c r="O236" t="str">
        <f>_xlfn.CONCAT(G236," - ",F236)</f>
        <v>University of Mary Washington - 215</v>
      </c>
    </row>
    <row r="237" spans="6:15">
      <c r="F237" s="171">
        <v>207</v>
      </c>
      <c r="G237" s="172" t="s">
        <v>575</v>
      </c>
      <c r="O237" t="str">
        <f>_xlfn.CONCAT(G237," - ",F237)</f>
        <v>University of Virginia - 207</v>
      </c>
    </row>
    <row r="238" spans="6:15">
      <c r="F238" s="171">
        <v>209</v>
      </c>
      <c r="G238" s="172" t="s">
        <v>576</v>
      </c>
      <c r="O238" t="str">
        <f>_xlfn.CONCAT(G238," - ",F238)</f>
        <v>University of Virginia Medical Center - 209</v>
      </c>
    </row>
    <row r="239" spans="6:15">
      <c r="F239" s="171">
        <v>246</v>
      </c>
      <c r="G239" s="172" t="s">
        <v>577</v>
      </c>
      <c r="O239" t="str">
        <f>_xlfn.CONCAT(G239," - ",F239)</f>
        <v>University of Virginia's College at Wise - 246</v>
      </c>
    </row>
    <row r="240" spans="6:15">
      <c r="F240" s="171">
        <v>913</v>
      </c>
      <c r="G240" s="172" t="s">
        <v>578</v>
      </c>
      <c r="O240" t="str">
        <f>_xlfn.CONCAT(G240," - ",F240)</f>
        <v>Veterans Services Foundation - 913</v>
      </c>
    </row>
    <row r="241" spans="6:15">
      <c r="F241" s="171">
        <v>999</v>
      </c>
      <c r="G241" s="172" t="s">
        <v>579</v>
      </c>
      <c r="O241" t="str">
        <f>_xlfn.CONCAT(G241," - ",F241)</f>
        <v>Virginia Alcoholic Beverage Control Authority - 999</v>
      </c>
    </row>
    <row r="242" spans="6:15">
      <c r="F242" s="171">
        <v>867</v>
      </c>
      <c r="G242" s="172" t="s">
        <v>580</v>
      </c>
      <c r="O242" t="str">
        <f>_xlfn.CONCAT(G242," - ",F242)</f>
        <v>Virginia Bicentennial of the American War of 1812 Commission - 867</v>
      </c>
    </row>
    <row r="243" spans="6:15">
      <c r="F243" s="171">
        <v>606</v>
      </c>
      <c r="G243" s="172" t="s">
        <v>581</v>
      </c>
      <c r="O243" t="str">
        <f>_xlfn.CONCAT(G243," - ",F243)</f>
        <v>Virginia Board for People with Disabilities - 606</v>
      </c>
    </row>
    <row r="244" spans="6:15">
      <c r="F244" s="171">
        <v>977</v>
      </c>
      <c r="G244" s="172" t="s">
        <v>582</v>
      </c>
      <c r="O244" t="str">
        <f>_xlfn.CONCAT(G244," - ",F244)</f>
        <v>Virginia Cannabis Control Authority - 977</v>
      </c>
    </row>
    <row r="245" spans="6:15">
      <c r="F245" s="171">
        <v>794</v>
      </c>
      <c r="G245" s="172" t="s">
        <v>583</v>
      </c>
      <c r="O245" t="str">
        <f>_xlfn.CONCAT(G245," - ",F245)</f>
        <v>Virginia Center for Behavioral Rehabilitation - 794</v>
      </c>
    </row>
    <row r="246" spans="6:15">
      <c r="F246" s="171">
        <v>118</v>
      </c>
      <c r="G246" s="172" t="s">
        <v>584</v>
      </c>
      <c r="O246" t="str">
        <f>_xlfn.CONCAT(G246," - ",F246)</f>
        <v>Virginia Coal and Energy Commission - 118</v>
      </c>
    </row>
    <row r="247" spans="6:15">
      <c r="F247" s="171">
        <v>108</v>
      </c>
      <c r="G247" s="172" t="s">
        <v>585</v>
      </c>
      <c r="O247" t="str">
        <f>_xlfn.CONCAT(G247," - ",F247)</f>
        <v>Virginia Code Commission - 108</v>
      </c>
    </row>
    <row r="248" spans="6:15">
      <c r="F248" s="171">
        <v>941</v>
      </c>
      <c r="G248" s="172" t="s">
        <v>586</v>
      </c>
      <c r="O248" t="str">
        <f>_xlfn.CONCAT(G248," - ",F248)</f>
        <v>Virginia College Building Authority - 941</v>
      </c>
    </row>
    <row r="249" spans="6:15">
      <c r="F249" s="171">
        <v>174</v>
      </c>
      <c r="G249" s="172" t="s">
        <v>587</v>
      </c>
      <c r="O249" t="str">
        <f>_xlfn.CONCAT(G249," - ",F249)</f>
        <v>Virginia College Savings Plan - 174</v>
      </c>
    </row>
    <row r="250" spans="6:15">
      <c r="F250" s="171">
        <v>509</v>
      </c>
      <c r="G250" s="172" t="s">
        <v>588</v>
      </c>
      <c r="O250" t="str">
        <f>_xlfn.CONCAT(G250," - ",F250)</f>
        <v>Virginia Commercial Space Flight Authority - 509</v>
      </c>
    </row>
    <row r="251" spans="6:15">
      <c r="F251" s="171">
        <v>148</v>
      </c>
      <c r="G251" s="172" t="s">
        <v>589</v>
      </c>
      <c r="O251" t="str">
        <f>_xlfn.CONCAT(G251," - ",F251)</f>
        <v>Virginia Commission for the Arts - 148</v>
      </c>
    </row>
    <row r="252" spans="6:15">
      <c r="F252" s="171">
        <v>105</v>
      </c>
      <c r="G252" s="172" t="s">
        <v>590</v>
      </c>
      <c r="O252" t="str">
        <f>_xlfn.CONCAT(G252," - ",F252)</f>
        <v>Virginia Commission on Intergovernmental Cooperation - 105</v>
      </c>
    </row>
    <row r="253" spans="6:15">
      <c r="F253" s="171">
        <v>839</v>
      </c>
      <c r="G253" s="172" t="s">
        <v>591</v>
      </c>
      <c r="O253" t="str">
        <f>_xlfn.CONCAT(G253," - ",F253)</f>
        <v>Virginia Commission on Youth - 839</v>
      </c>
    </row>
    <row r="254" spans="6:15">
      <c r="F254" s="171">
        <v>236</v>
      </c>
      <c r="G254" s="172" t="s">
        <v>592</v>
      </c>
      <c r="O254" t="str">
        <f>_xlfn.CONCAT(G254," - ",F254)</f>
        <v>Virginia Commonwealth University - 236</v>
      </c>
    </row>
    <row r="255" spans="6:15">
      <c r="F255" s="171">
        <v>260</v>
      </c>
      <c r="G255" s="172" t="s">
        <v>593</v>
      </c>
      <c r="O255" t="str">
        <f>_xlfn.CONCAT(G255," - ",F255)</f>
        <v>Virginia Community College System - 260</v>
      </c>
    </row>
    <row r="256" spans="6:15">
      <c r="F256" s="171">
        <v>270</v>
      </c>
      <c r="G256" s="172" t="s">
        <v>594</v>
      </c>
      <c r="O256" t="str">
        <f>_xlfn.CONCAT(G256," - ",F256)</f>
        <v>Virginia Community College System  - Shared Services Center - 270</v>
      </c>
    </row>
    <row r="257" spans="6:15">
      <c r="F257" s="171">
        <v>261</v>
      </c>
      <c r="G257" s="172" t="s">
        <v>595</v>
      </c>
      <c r="O257" t="str">
        <f>_xlfn.CONCAT(G257," - ",F257)</f>
        <v>Virginia Community College System-Central Office - 261</v>
      </c>
    </row>
    <row r="258" spans="6:15">
      <c r="F258" s="171">
        <v>876</v>
      </c>
      <c r="G258" s="172" t="s">
        <v>596</v>
      </c>
      <c r="O258" t="str">
        <f>_xlfn.CONCAT(G258," - ",F258)</f>
        <v>Virginia Conflict of Interest and Ethics Advisory Council - 876</v>
      </c>
    </row>
    <row r="259" spans="6:15">
      <c r="F259" s="171">
        <v>229</v>
      </c>
      <c r="G259" s="172" t="s">
        <v>597</v>
      </c>
      <c r="O259" t="str">
        <f>_xlfn.CONCAT(G259," - ",F259)</f>
        <v>Virginia Cooperative Extension and Agricultural Experiment Station - 229</v>
      </c>
    </row>
    <row r="260" spans="6:15">
      <c r="F260" s="171">
        <v>716</v>
      </c>
      <c r="G260" s="172" t="s">
        <v>598</v>
      </c>
      <c r="O260" t="str">
        <f>_xlfn.CONCAT(G260," - ",F260)</f>
        <v>Virginia Correctional Center for Women - 716</v>
      </c>
    </row>
    <row r="261" spans="6:15">
      <c r="F261" s="171">
        <v>711</v>
      </c>
      <c r="G261" s="172" t="s">
        <v>599</v>
      </c>
      <c r="O261" t="str">
        <f>_xlfn.CONCAT(G261," - ",F261)</f>
        <v>Virginia Correctional Enterprises - 711</v>
      </c>
    </row>
    <row r="262" spans="6:15">
      <c r="F262" s="171">
        <v>160</v>
      </c>
      <c r="G262" s="172" t="s">
        <v>600</v>
      </c>
      <c r="O262" t="str">
        <f>_xlfn.CONCAT(G262," - ",F262)</f>
        <v>Virginia Criminal Sentencing Commission - 160</v>
      </c>
    </row>
    <row r="263" spans="6:15">
      <c r="F263" s="171">
        <v>837</v>
      </c>
      <c r="G263" s="172" t="s">
        <v>601</v>
      </c>
      <c r="O263" t="str">
        <f>_xlfn.CONCAT(G263," - ",F263)</f>
        <v>Virginia Disability Commission - 837</v>
      </c>
    </row>
    <row r="264" spans="6:15">
      <c r="F264" s="171">
        <v>310</v>
      </c>
      <c r="G264" s="172" t="s">
        <v>602</v>
      </c>
      <c r="O264" t="str">
        <f>_xlfn.CONCAT(G264," - ",F264)</f>
        <v>Virginia Economic Development Partnership - 310</v>
      </c>
    </row>
    <row r="265" spans="6:15">
      <c r="F265" s="171">
        <v>182</v>
      </c>
      <c r="G265" s="172" t="s">
        <v>603</v>
      </c>
      <c r="O265" t="str">
        <f>_xlfn.CONCAT(G265," - ",F265)</f>
        <v>Virginia Employment Commission - 182</v>
      </c>
    </row>
    <row r="266" spans="6:15">
      <c r="F266" s="171">
        <v>852</v>
      </c>
      <c r="G266" s="172" t="s">
        <v>604</v>
      </c>
      <c r="O266" t="str">
        <f>_xlfn.CONCAT(G266," - ",F266)</f>
        <v>Virginia Foundation for Healthy Youth - 852</v>
      </c>
    </row>
    <row r="267" spans="6:15">
      <c r="F267" s="171">
        <v>834</v>
      </c>
      <c r="G267" s="172" t="s">
        <v>605</v>
      </c>
      <c r="O267" t="str">
        <f>_xlfn.CONCAT(G267," - ",F267)</f>
        <v>Virginia Freedom of Information Advisory Council - 834</v>
      </c>
    </row>
    <row r="268" spans="6:15">
      <c r="F268" s="171">
        <v>296</v>
      </c>
      <c r="G268" s="172" t="s">
        <v>606</v>
      </c>
      <c r="O268" t="str">
        <f>_xlfn.CONCAT(G268," - ",F268)</f>
        <v>Virginia Highlands Community College - 296</v>
      </c>
    </row>
    <row r="269" spans="6:15">
      <c r="F269" s="171">
        <v>840</v>
      </c>
      <c r="G269" s="172" t="s">
        <v>607</v>
      </c>
      <c r="O269" t="str">
        <f>_xlfn.CONCAT(G269," - ",F269)</f>
        <v>Virginia Housing Commission - 840</v>
      </c>
    </row>
    <row r="270" spans="6:15">
      <c r="F270" s="171">
        <v>136</v>
      </c>
      <c r="G270" s="172" t="s">
        <v>608</v>
      </c>
      <c r="O270" t="str">
        <f>_xlfn.CONCAT(G270," - ",F270)</f>
        <v>Virginia Information Technologies Agency - 136</v>
      </c>
    </row>
    <row r="271" spans="6:15">
      <c r="F271" s="171">
        <v>309</v>
      </c>
      <c r="G271" s="172" t="s">
        <v>609</v>
      </c>
      <c r="O271" t="str">
        <f>_xlfn.CONCAT(G271," - ",F271)</f>
        <v>Virginia Innovation Partnership Authority - 309</v>
      </c>
    </row>
    <row r="272" spans="6:15">
      <c r="F272" s="171">
        <v>268</v>
      </c>
      <c r="G272" s="172" t="s">
        <v>610</v>
      </c>
      <c r="O272" t="str">
        <f>_xlfn.CONCAT(G272," - ",F272)</f>
        <v>Virginia Institute of Marine Science - 268</v>
      </c>
    </row>
    <row r="273" spans="6:15">
      <c r="F273" s="171">
        <v>172</v>
      </c>
      <c r="G273" s="172" t="s">
        <v>611</v>
      </c>
      <c r="O273" t="str">
        <f>_xlfn.CONCAT(G273," - ",F273)</f>
        <v>Virginia Lottery - 172</v>
      </c>
    </row>
    <row r="274" spans="6:15">
      <c r="F274" s="171">
        <v>164</v>
      </c>
      <c r="G274" s="172" t="s">
        <v>612</v>
      </c>
      <c r="O274" t="str">
        <f>_xlfn.CONCAT(G274," - ",F274)</f>
        <v>Virginia Management Fellows Program Administration - 164</v>
      </c>
    </row>
    <row r="275" spans="6:15">
      <c r="F275" s="171">
        <v>211</v>
      </c>
      <c r="G275" s="172" t="s">
        <v>613</v>
      </c>
      <c r="O275" t="str">
        <f>_xlfn.CONCAT(G275," - ",F275)</f>
        <v>Virginia Military Institute - 211</v>
      </c>
    </row>
    <row r="276" spans="6:15">
      <c r="F276" s="171">
        <v>238</v>
      </c>
      <c r="G276" s="172" t="s">
        <v>614</v>
      </c>
      <c r="O276" t="str">
        <f>_xlfn.CONCAT(G276," - ",F276)</f>
        <v>Virginia Museum of Fine Arts - 238</v>
      </c>
    </row>
    <row r="277" spans="6:15">
      <c r="F277" s="171">
        <v>942</v>
      </c>
      <c r="G277" s="172" t="s">
        <v>615</v>
      </c>
      <c r="O277" t="str">
        <f>_xlfn.CONCAT(G277," - ",F277)</f>
        <v>Virginia Museum of Natural History - 942</v>
      </c>
    </row>
    <row r="278" spans="6:15">
      <c r="F278" s="171">
        <v>766</v>
      </c>
      <c r="G278" s="172" t="s">
        <v>616</v>
      </c>
      <c r="O278" t="str">
        <f>_xlfn.CONCAT(G278," - ",F278)</f>
        <v>Virginia Parole Board - 766</v>
      </c>
    </row>
    <row r="279" spans="6:15">
      <c r="F279" s="171">
        <v>522</v>
      </c>
      <c r="G279" s="172" t="s">
        <v>617</v>
      </c>
      <c r="O279" t="str">
        <f>_xlfn.CONCAT(G279," - ",F279)</f>
        <v>Virginia Passenger Rail Authority - 522</v>
      </c>
    </row>
    <row r="280" spans="6:15">
      <c r="F280" s="171">
        <v>293</v>
      </c>
      <c r="G280" s="172" t="s">
        <v>618</v>
      </c>
      <c r="O280" t="str">
        <f>_xlfn.CONCAT(G280," - ",F280)</f>
        <v>Virginia Peninsula Community College - 293</v>
      </c>
    </row>
    <row r="281" spans="6:15">
      <c r="F281" s="171">
        <v>208</v>
      </c>
      <c r="G281" s="172" t="s">
        <v>619</v>
      </c>
      <c r="O281" t="str">
        <f>_xlfn.CONCAT(G281," - ",F281)</f>
        <v>Virginia Polytechnic Institute and State University - 208</v>
      </c>
    </row>
    <row r="282" spans="6:15">
      <c r="F282" s="171">
        <v>407</v>
      </c>
      <c r="G282" s="172" t="s">
        <v>620</v>
      </c>
      <c r="O282" t="str">
        <f>_xlfn.CONCAT(G282," - ",F282)</f>
        <v>Virginia Port Authority - 407</v>
      </c>
    </row>
    <row r="283" spans="6:15">
      <c r="F283" s="171">
        <v>405</v>
      </c>
      <c r="G283" s="172" t="s">
        <v>621</v>
      </c>
      <c r="O283" t="str">
        <f>_xlfn.CONCAT(G283," - ",F283)</f>
        <v>Virginia Racing Commission - 405</v>
      </c>
    </row>
    <row r="284" spans="6:15">
      <c r="F284" s="171">
        <v>263</v>
      </c>
      <c r="G284" s="172" t="s">
        <v>622</v>
      </c>
      <c r="O284" t="str">
        <f>_xlfn.CONCAT(G284," - ",F284)</f>
        <v>Virginia Rehabilitation Center for the Blind and Vision Impaired - 263</v>
      </c>
    </row>
    <row r="285" spans="6:15">
      <c r="F285" s="171">
        <v>972</v>
      </c>
      <c r="G285" s="172" t="s">
        <v>623</v>
      </c>
      <c r="O285" t="str">
        <f>_xlfn.CONCAT(G285," - ",F285)</f>
        <v>Virginia Resources Authority - 972</v>
      </c>
    </row>
    <row r="286" spans="6:15">
      <c r="F286" s="171">
        <v>158</v>
      </c>
      <c r="G286" s="172" t="s">
        <v>624</v>
      </c>
      <c r="O286" t="str">
        <f>_xlfn.CONCAT(G286," - ",F286)</f>
        <v>Virginia Retirement System - 158</v>
      </c>
    </row>
    <row r="287" spans="6:15">
      <c r="F287" s="171">
        <v>218</v>
      </c>
      <c r="G287" s="172" t="s">
        <v>625</v>
      </c>
      <c r="O287" t="str">
        <f>_xlfn.CONCAT(G287," - ",F287)</f>
        <v>Virginia School for the Deaf and the Blind - 218</v>
      </c>
    </row>
    <row r="288" spans="6:15">
      <c r="F288" s="171">
        <v>117</v>
      </c>
      <c r="G288" s="172" t="s">
        <v>626</v>
      </c>
      <c r="O288" t="str">
        <f>_xlfn.CONCAT(G288," - ",F288)</f>
        <v>Virginia State Bar - 117</v>
      </c>
    </row>
    <row r="289" spans="6:15">
      <c r="F289" s="171">
        <v>142</v>
      </c>
      <c r="G289" s="172" t="s">
        <v>627</v>
      </c>
      <c r="O289" t="str">
        <f>_xlfn.CONCAT(G289," - ",F289)</f>
        <v>Virginia State Crime Commission - 142</v>
      </c>
    </row>
    <row r="290" spans="6:15">
      <c r="F290" s="171">
        <v>212</v>
      </c>
      <c r="G290" s="172" t="s">
        <v>628</v>
      </c>
      <c r="O290" t="str">
        <f>_xlfn.CONCAT(G290," - ",F290)</f>
        <v>Virginia State University - 212</v>
      </c>
    </row>
    <row r="291" spans="6:15">
      <c r="F291" s="171">
        <v>320</v>
      </c>
      <c r="G291" s="172" t="s">
        <v>629</v>
      </c>
      <c r="O291" t="str">
        <f>_xlfn.CONCAT(G291," - ",F291)</f>
        <v>Virginia Tourism Authority - 320</v>
      </c>
    </row>
    <row r="292" spans="6:15">
      <c r="F292" s="171">
        <v>128</v>
      </c>
      <c r="G292" s="172" t="s">
        <v>630</v>
      </c>
      <c r="O292" t="str">
        <f>_xlfn.CONCAT(G292," - ",F292)</f>
        <v>Virginia Veterans Care Center - 128</v>
      </c>
    </row>
    <row r="293" spans="6:15">
      <c r="F293" s="171">
        <v>286</v>
      </c>
      <c r="G293" s="172" t="s">
        <v>631</v>
      </c>
      <c r="O293" t="str">
        <f>_xlfn.CONCAT(G293," - ",F293)</f>
        <v>Virginia Western Community College - 286</v>
      </c>
    </row>
    <row r="294" spans="6:15">
      <c r="F294" s="171">
        <v>191</v>
      </c>
      <c r="G294" s="172" t="s">
        <v>632</v>
      </c>
      <c r="O294" t="str">
        <f>_xlfn.CONCAT(G294," - ",F294)</f>
        <v>Virginia Workers' Compensation Commission - 191</v>
      </c>
    </row>
    <row r="295" spans="6:15">
      <c r="F295" s="171">
        <v>872</v>
      </c>
      <c r="G295" s="172" t="s">
        <v>633</v>
      </c>
      <c r="O295" t="str">
        <f>_xlfn.CONCAT(G295," - ",F295)</f>
        <v>Virginia World War I and World War II Commemoration Commission - 872</v>
      </c>
    </row>
    <row r="296" spans="6:15">
      <c r="F296" s="171">
        <v>330</v>
      </c>
      <c r="G296" s="172" t="s">
        <v>634</v>
      </c>
      <c r="O296" t="str">
        <f>_xlfn.CONCAT(G296," - ",F296)</f>
        <v>Virginia-Israel Advisory Board - 330</v>
      </c>
    </row>
    <row r="297" spans="6:15">
      <c r="F297" s="171">
        <v>735</v>
      </c>
      <c r="G297" s="172" t="s">
        <v>635</v>
      </c>
      <c r="O297" t="str">
        <f>_xlfn.CONCAT(G297," - ",F297)</f>
        <v>Wallens Ridge State Prison - 735</v>
      </c>
    </row>
    <row r="298" spans="6:15">
      <c r="F298" s="171">
        <v>757</v>
      </c>
      <c r="G298" s="172" t="s">
        <v>636</v>
      </c>
      <c r="O298" t="str">
        <f>_xlfn.CONCAT(G298," - ",F298)</f>
        <v>Western Region Correctional Field Units - 757</v>
      </c>
    </row>
    <row r="299" spans="6:15">
      <c r="F299" s="171">
        <v>706</v>
      </c>
      <c r="G299" s="172" t="s">
        <v>637</v>
      </c>
      <c r="O299" t="str">
        <f>_xlfn.CONCAT(G299," - ",F299)</f>
        <v>Western State Hospital - 706</v>
      </c>
    </row>
    <row r="300" spans="6:15">
      <c r="F300" s="171">
        <v>203</v>
      </c>
      <c r="G300" s="172" t="s">
        <v>638</v>
      </c>
      <c r="O300" t="str">
        <f>_xlfn.CONCAT(G300," - ",F300)</f>
        <v>Wilson Workforce and Rehabilitation Center - 203</v>
      </c>
    </row>
    <row r="301" spans="6:15">
      <c r="F301" s="171">
        <v>288</v>
      </c>
      <c r="G301" s="172" t="s">
        <v>639</v>
      </c>
      <c r="O301" t="str">
        <f>_xlfn.CONCAT(G301," - ",F301)</f>
        <v>Wytheville Community College - 288</v>
      </c>
    </row>
  </sheetData>
  <sortState xmlns:xlrd2="http://schemas.microsoft.com/office/spreadsheetml/2017/richdata2" ref="F2:G301">
    <sortCondition ref="G2:G301"/>
    <sortCondition ref="F2:F30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e4e78f1-e745-4d3d-baf9-5d7f88672421" xsi:nil="true"/>
    <lcf76f155ced4ddcb4097134ff3c332f xmlns="b26ac8a2-39d3-4c6c-a658-78bf8e69017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272CC5C0F29B64BA0034D38BEF06779" ma:contentTypeVersion="17" ma:contentTypeDescription="Create a new document." ma:contentTypeScope="" ma:versionID="390005360e196a7241160a39df56d505">
  <xsd:schema xmlns:xsd="http://www.w3.org/2001/XMLSchema" xmlns:xs="http://www.w3.org/2001/XMLSchema" xmlns:p="http://schemas.microsoft.com/office/2006/metadata/properties" xmlns:ns2="b26ac8a2-39d3-4c6c-a658-78bf8e690172" xmlns:ns3="9e4e78f1-e745-4d3d-baf9-5d7f88672421" targetNamespace="http://schemas.microsoft.com/office/2006/metadata/properties" ma:root="true" ma:fieldsID="fe745b379d3540e746aff9f946c85ce3" ns2:_="" ns3:_="">
    <xsd:import namespace="b26ac8a2-39d3-4c6c-a658-78bf8e690172"/>
    <xsd:import namespace="9e4e78f1-e745-4d3d-baf9-5d7f8867242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6ac8a2-39d3-4c6c-a658-78bf8e6901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10c5c75-cea6-455f-a63d-64ba3e3f9647"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e4e78f1-e745-4d3d-baf9-5d7f8867242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c08e3ce-c4be-48e7-b228-69a7fd1d1a11}" ma:internalName="TaxCatchAll" ma:showField="CatchAllData" ma:web="9e4e78f1-e745-4d3d-baf9-5d7f8867242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B1239D-0D87-4C91-BF5E-5807A6D18511}"/>
</file>

<file path=customXml/itemProps2.xml><?xml version="1.0" encoding="utf-8"?>
<ds:datastoreItem xmlns:ds="http://schemas.openxmlformats.org/officeDocument/2006/customXml" ds:itemID="{E8F8B3E0-9025-4E9D-AC1A-2BCD8B891E5A}"/>
</file>

<file path=customXml/itemProps3.xml><?xml version="1.0" encoding="utf-8"?>
<ds:datastoreItem xmlns:ds="http://schemas.openxmlformats.org/officeDocument/2006/customXml" ds:itemID="{1C21C5B9-604B-42A5-A294-7BB59843E2E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 Rosatelli</dc:creator>
  <cp:keywords/>
  <dc:description/>
  <cp:lastModifiedBy>Sharekka Bridges</cp:lastModifiedBy>
  <cp:revision/>
  <dcterms:created xsi:type="dcterms:W3CDTF">2023-09-11T18:23:14Z</dcterms:created>
  <dcterms:modified xsi:type="dcterms:W3CDTF">2025-01-09T20:18:42Z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0x010100E272CC5C0F29B64BA0034D38BEF06779</vt:lpwstr>
  </property>
  <property fmtid="{D5CDD505-2E9C-101B-9397-08002B2CF9AE}" pid="3" name="MediaServiceImageTags">
    <vt:lpwstr/>
  </property>
</Properties>
</file>