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oaaus.sharepoint.com/Shared Documents/Staff - working docs/Matt/"/>
    </mc:Choice>
  </mc:AlternateContent>
  <xr:revisionPtr revIDLastSave="1816" documentId="8_{BF0AB1EB-81FD-43B0-9B5A-E28ACB438E01}" xr6:coauthVersionLast="47" xr6:coauthVersionMax="47" xr10:uidLastSave="{DCE3D91C-F4BA-4064-A06C-1F4EBDDD40E4}"/>
  <bookViews>
    <workbookView xWindow="-108" yWindow="-108" windowWidth="23256" windowHeight="12456" firstSheet="2" activeTab="2" xr2:uid="{625DC904-B9C7-4A9B-9994-E4DE46D3786F}"/>
  </bookViews>
  <sheets>
    <sheet name="Operating &amp; Capital Section v1a" sheetId="1" state="hidden" r:id="rId1"/>
    <sheet name="Budget Overview v1a" sheetId="2" state="hidden" r:id="rId2"/>
    <sheet name="Budget - Personnel Expenditures" sheetId="10" r:id="rId3"/>
    <sheet name="Budget - Operating &amp; Capital Ex" sheetId="8" r:id="rId4"/>
    <sheet name="Budget Overview" sheetId="7" r:id="rId5"/>
    <sheet name="Current View w New Summary" sheetId="13" state="hidden" r:id="rId6"/>
    <sheet name="Budget Overview v2" sheetId="4" state="hidden" r:id="rId7"/>
    <sheet name="New Carryforward Section" sheetId="3" state="hidden" r:id="rId8"/>
  </sheets>
  <externalReferences>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10" l="1"/>
  <c r="A8" i="10"/>
  <c r="F34" i="7" l="1"/>
  <c r="F20" i="7"/>
  <c r="F14" i="7"/>
  <c r="E20" i="7"/>
  <c r="E34" i="7" s="1"/>
  <c r="E14" i="7"/>
  <c r="N15" i="8"/>
  <c r="K15" i="8"/>
  <c r="H15" i="8"/>
  <c r="E15" i="8"/>
  <c r="B15" i="8"/>
  <c r="B26" i="8"/>
  <c r="E26" i="8"/>
  <c r="H26" i="8"/>
  <c r="K26" i="8"/>
  <c r="N26" i="8"/>
  <c r="P25" i="8"/>
  <c r="P24" i="8"/>
  <c r="P23" i="8"/>
  <c r="P22" i="8"/>
  <c r="P21" i="8"/>
  <c r="P20" i="8"/>
  <c r="P19" i="8"/>
  <c r="M25" i="8"/>
  <c r="M24" i="8"/>
  <c r="M23" i="8"/>
  <c r="M22" i="8"/>
  <c r="M21" i="8"/>
  <c r="M20" i="8"/>
  <c r="M19" i="8"/>
  <c r="M26" i="8" s="1"/>
  <c r="E28" i="7" s="1"/>
  <c r="P14" i="8"/>
  <c r="P13" i="8"/>
  <c r="P12" i="8"/>
  <c r="P11" i="8"/>
  <c r="P10" i="8"/>
  <c r="P9" i="8"/>
  <c r="P8" i="8"/>
  <c r="P15" i="8" s="1"/>
  <c r="F27" i="7" s="1"/>
  <c r="M14" i="8"/>
  <c r="M13" i="8"/>
  <c r="M12" i="8"/>
  <c r="M11" i="8"/>
  <c r="M10" i="8"/>
  <c r="M9" i="8"/>
  <c r="M8" i="8"/>
  <c r="M15" i="8" s="1"/>
  <c r="E27" i="7" s="1"/>
  <c r="B17" i="10"/>
  <c r="C17" i="10"/>
  <c r="D17" i="10"/>
  <c r="F17" i="10"/>
  <c r="G17" i="10"/>
  <c r="H17" i="10"/>
  <c r="J17" i="10"/>
  <c r="K17" i="10"/>
  <c r="L17" i="10"/>
  <c r="N17" i="10"/>
  <c r="O17" i="10"/>
  <c r="P17" i="10"/>
  <c r="R17" i="10"/>
  <c r="S17" i="10"/>
  <c r="T17" i="10"/>
  <c r="U29" i="10"/>
  <c r="R29" i="10"/>
  <c r="Q29" i="10"/>
  <c r="N29" i="10"/>
  <c r="M29" i="10"/>
  <c r="J29" i="10"/>
  <c r="I29" i="10"/>
  <c r="F29" i="10"/>
  <c r="U28" i="10"/>
  <c r="U27" i="10"/>
  <c r="U26" i="10"/>
  <c r="U25" i="10"/>
  <c r="U24" i="10"/>
  <c r="U23" i="10"/>
  <c r="U22" i="10"/>
  <c r="U21" i="10"/>
  <c r="Q28" i="10"/>
  <c r="Q27" i="10"/>
  <c r="Q26" i="10"/>
  <c r="Q25" i="10"/>
  <c r="Q24" i="10"/>
  <c r="Q23" i="10"/>
  <c r="Q22" i="10"/>
  <c r="Q21" i="10"/>
  <c r="B29" i="10"/>
  <c r="U16" i="10"/>
  <c r="U15" i="10"/>
  <c r="U14" i="10"/>
  <c r="U13" i="10"/>
  <c r="U12" i="10"/>
  <c r="U11" i="10"/>
  <c r="U10" i="10"/>
  <c r="U9" i="10"/>
  <c r="U17" i="10" s="1"/>
  <c r="F26" i="7" s="1"/>
  <c r="Q16" i="10"/>
  <c r="Q15" i="10"/>
  <c r="Q14" i="10"/>
  <c r="Q13" i="10"/>
  <c r="Q12" i="10"/>
  <c r="Q11" i="10"/>
  <c r="Q10" i="10"/>
  <c r="Q9" i="10"/>
  <c r="Q17" i="10" s="1"/>
  <c r="E26" i="7" s="1"/>
  <c r="P26" i="8" l="1"/>
  <c r="F28" i="7" s="1"/>
  <c r="F29" i="7" s="1"/>
  <c r="F35" i="7" s="1"/>
  <c r="F36" i="7" s="1"/>
  <c r="J25" i="8"/>
  <c r="G25" i="8"/>
  <c r="D25" i="8"/>
  <c r="J24" i="8"/>
  <c r="G24" i="8"/>
  <c r="D24" i="8"/>
  <c r="J23" i="8"/>
  <c r="G23" i="8"/>
  <c r="D23" i="8"/>
  <c r="J22" i="8"/>
  <c r="G22" i="8"/>
  <c r="D22" i="8"/>
  <c r="J21" i="8"/>
  <c r="G21" i="8"/>
  <c r="D21" i="8"/>
  <c r="J20" i="8"/>
  <c r="G20" i="8"/>
  <c r="D20" i="8"/>
  <c r="J19" i="8"/>
  <c r="G19" i="8"/>
  <c r="D19" i="8"/>
  <c r="J14" i="8"/>
  <c r="G14" i="8"/>
  <c r="D14" i="8"/>
  <c r="J13" i="8"/>
  <c r="G13" i="8"/>
  <c r="D13" i="8"/>
  <c r="J12" i="8"/>
  <c r="G12" i="8"/>
  <c r="D12" i="8"/>
  <c r="J11" i="8"/>
  <c r="G11" i="8"/>
  <c r="D11" i="8"/>
  <c r="J10" i="8"/>
  <c r="G10" i="8"/>
  <c r="D10" i="8"/>
  <c r="J9" i="8"/>
  <c r="G9" i="8"/>
  <c r="D9" i="8"/>
  <c r="M21" i="10"/>
  <c r="M22" i="10"/>
  <c r="M23" i="10"/>
  <c r="M24" i="10"/>
  <c r="M25" i="10"/>
  <c r="M26" i="10"/>
  <c r="M27" i="10"/>
  <c r="M28" i="10"/>
  <c r="I21" i="10"/>
  <c r="I22" i="10"/>
  <c r="I23" i="10"/>
  <c r="I24" i="10"/>
  <c r="I25" i="10"/>
  <c r="I26" i="10"/>
  <c r="I27" i="10"/>
  <c r="I28" i="10"/>
  <c r="E22" i="10"/>
  <c r="E23" i="10"/>
  <c r="E24" i="10"/>
  <c r="E25" i="10"/>
  <c r="E26" i="10"/>
  <c r="E27" i="10"/>
  <c r="E28" i="10"/>
  <c r="E21" i="10"/>
  <c r="E29" i="10" s="1"/>
  <c r="M16" i="10"/>
  <c r="I16" i="10"/>
  <c r="E16" i="10"/>
  <c r="M15" i="10"/>
  <c r="I15" i="10"/>
  <c r="E15" i="10"/>
  <c r="M14" i="10"/>
  <c r="I14" i="10"/>
  <c r="E14" i="10"/>
  <c r="M13" i="10"/>
  <c r="I13" i="10"/>
  <c r="E13" i="10"/>
  <c r="M12" i="10"/>
  <c r="I12" i="10"/>
  <c r="E12" i="10"/>
  <c r="M11" i="10"/>
  <c r="I11" i="10"/>
  <c r="E11" i="10"/>
  <c r="M10" i="10"/>
  <c r="I10" i="10"/>
  <c r="E10" i="10"/>
  <c r="D26" i="8" l="1"/>
  <c r="B28" i="7" s="1"/>
  <c r="G26" i="8"/>
  <c r="C28" i="7" s="1"/>
  <c r="J26" i="8"/>
  <c r="D28" i="7" s="1"/>
  <c r="B53" i="13"/>
  <c r="B55" i="13"/>
  <c r="F16" i="13"/>
  <c r="B54" i="13"/>
  <c r="H18" i="13"/>
  <c r="D56" i="13" s="1"/>
  <c r="G18" i="13"/>
  <c r="C56" i="13" s="1"/>
  <c r="F18" i="13"/>
  <c r="B56" i="13" s="1"/>
  <c r="H10" i="13"/>
  <c r="D54" i="13" s="1"/>
  <c r="G10" i="13"/>
  <c r="C54" i="13" s="1"/>
  <c r="F10" i="13"/>
  <c r="B59" i="13" l="1"/>
  <c r="C59" i="13"/>
  <c r="D59" i="13"/>
  <c r="M9" i="10"/>
  <c r="M17" i="10" s="1"/>
  <c r="D26" i="7" s="1"/>
  <c r="I9" i="10"/>
  <c r="I17" i="10" s="1"/>
  <c r="C26" i="7" s="1"/>
  <c r="E9" i="10"/>
  <c r="E17" i="10" s="1"/>
  <c r="B26" i="7" s="1"/>
  <c r="J8" i="8"/>
  <c r="J15" i="8" s="1"/>
  <c r="D27" i="7" s="1"/>
  <c r="G8" i="8"/>
  <c r="G15" i="8" s="1"/>
  <c r="C27" i="7" s="1"/>
  <c r="D8" i="8"/>
  <c r="D15" i="8" s="1"/>
  <c r="B27" i="7" s="1"/>
  <c r="D20" i="7"/>
  <c r="C20" i="7"/>
  <c r="B20" i="7"/>
  <c r="D14" i="7"/>
  <c r="C14" i="7"/>
  <c r="B14" i="7"/>
  <c r="B34" i="7" s="1"/>
  <c r="B36" i="2"/>
  <c r="B35" i="2"/>
  <c r="B34" i="2"/>
  <c r="B33" i="2"/>
  <c r="B32" i="2"/>
  <c r="C28" i="3"/>
  <c r="C26" i="3"/>
  <c r="C27" i="3" s="1"/>
  <c r="D11" i="3"/>
  <c r="C11" i="3"/>
  <c r="C25" i="3"/>
  <c r="D19" i="3"/>
  <c r="C19" i="3"/>
  <c r="E27" i="2"/>
  <c r="D27" i="2"/>
  <c r="C27" i="2"/>
  <c r="I26" i="2"/>
  <c r="H26" i="2"/>
  <c r="F26" i="2"/>
  <c r="I25" i="2"/>
  <c r="I27" i="2" s="1"/>
  <c r="H25" i="2"/>
  <c r="H27" i="2" s="1"/>
  <c r="F25" i="2"/>
  <c r="D27" i="4"/>
  <c r="E27" i="4"/>
  <c r="F27" i="4"/>
  <c r="G27" i="4"/>
  <c r="H27" i="4"/>
  <c r="C27" i="4"/>
  <c r="H26" i="4"/>
  <c r="H25" i="4"/>
  <c r="G26" i="4"/>
  <c r="G25" i="4"/>
  <c r="F26" i="4"/>
  <c r="F25" i="4"/>
  <c r="H19" i="4"/>
  <c r="G19" i="4"/>
  <c r="F19" i="4"/>
  <c r="E19" i="4"/>
  <c r="D19" i="4"/>
  <c r="C19" i="4"/>
  <c r="H11" i="4"/>
  <c r="G11" i="4"/>
  <c r="F11" i="4"/>
  <c r="E11" i="4"/>
  <c r="D11" i="4"/>
  <c r="C11" i="4"/>
  <c r="I19" i="2"/>
  <c r="H19" i="2"/>
  <c r="G19" i="2"/>
  <c r="F19" i="2"/>
  <c r="E19" i="2"/>
  <c r="D19" i="2"/>
  <c r="C19" i="2"/>
  <c r="I11" i="2"/>
  <c r="H11" i="2"/>
  <c r="G11" i="2"/>
  <c r="E11" i="2"/>
  <c r="F11" i="2"/>
  <c r="D11" i="2"/>
  <c r="C11" i="2"/>
  <c r="C16" i="1"/>
  <c r="D16" i="1"/>
  <c r="E16" i="1"/>
  <c r="F16" i="1"/>
  <c r="G16" i="1"/>
  <c r="H16" i="1"/>
  <c r="I16" i="1"/>
  <c r="J16" i="1"/>
  <c r="K16" i="1"/>
  <c r="L16" i="1"/>
  <c r="M16" i="1"/>
  <c r="B16" i="1"/>
  <c r="H7" i="1"/>
  <c r="K7" i="1"/>
  <c r="M5" i="1"/>
  <c r="M6" i="1"/>
  <c r="J5" i="1"/>
  <c r="J6" i="1"/>
  <c r="M4" i="1"/>
  <c r="J4" i="1"/>
  <c r="J7" i="1" s="1"/>
  <c r="E7" i="1"/>
  <c r="G6" i="1"/>
  <c r="G5" i="1"/>
  <c r="G4" i="1"/>
  <c r="G7" i="1" s="1"/>
  <c r="D7" i="1"/>
  <c r="C7" i="1"/>
  <c r="B7" i="1"/>
  <c r="C34" i="7" l="1"/>
  <c r="D34" i="7"/>
  <c r="C29" i="7"/>
  <c r="C35" i="7" s="1"/>
  <c r="H25" i="13"/>
  <c r="G25" i="13"/>
  <c r="F25" i="13"/>
  <c r="F27" i="2"/>
  <c r="B37" i="2" s="1"/>
  <c r="M7" i="1"/>
  <c r="C36" i="7" l="1"/>
  <c r="H23" i="13"/>
  <c r="G23" i="13"/>
  <c r="H24" i="13"/>
  <c r="G24" i="13"/>
  <c r="G26" i="13" l="1"/>
  <c r="C60" i="13" s="1"/>
  <c r="C61" i="13" s="1"/>
  <c r="H26" i="13"/>
  <c r="D60" i="13" s="1"/>
  <c r="D61" i="13" s="1"/>
  <c r="E29" i="7"/>
  <c r="E35" i="7" s="1"/>
  <c r="E36" i="7" s="1"/>
  <c r="B29" i="7"/>
  <c r="B35" i="7" s="1"/>
  <c r="B36" i="7" s="1"/>
  <c r="F23" i="13"/>
  <c r="F26" i="13" s="1"/>
  <c r="B60" i="13" s="1"/>
  <c r="B61" i="13" s="1"/>
  <c r="D29" i="7"/>
  <c r="D35" i="7" s="1"/>
  <c r="D36"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tc={F018274F-6F4A-4DB5-8818-3CA3C156327C}</author>
    <author>tc={327EDEF9-015D-4F98-A929-B6FA405D75BA}</author>
    <author>tc={020567AC-C408-4606-BB5A-A53F2CA63BEC}</author>
    <author>tc={42598426-9C43-49B7-B64E-E652391C42F2}</author>
    <author>tc={3163EA70-0351-4AD1-9BC9-4D2EDD90C248}</author>
  </authors>
  <commentList>
    <comment ref="E2" authorId="0" shapeId="0" xr:uid="{F018274F-6F4A-4DB5-8818-3CA3C156327C}">
      <text>
        <t>[Threaded comment]
Your version of Excel allows you to read this threaded comment; however, any edits to it will get removed if the file is opened in a newer version of Excel. Learn more: https://go.microsoft.com/fwlink/?linkid=870924
Comment:
    Moved up from a lower section.</t>
      </text>
    </comment>
    <comment ref="E14" authorId="1" shapeId="0" xr:uid="{327EDEF9-015D-4F98-A929-B6FA405D75BA}">
      <text>
        <t xml:space="preserve">[Threaded comment]
Your version of Excel allows you to read this threaded comment; however, any edits to it will get removed if the file is opened in a newer version of Excel. Learn more: https://go.microsoft.com/fwlink/?linkid=870924
Comment:
    Moved up from a lower section.
</t>
      </text>
    </comment>
    <comment ref="D30" authorId="2" shapeId="0" xr:uid="{020567AC-C408-4606-BB5A-A53F2CA63BEC}">
      <text>
        <t>[Threaded comment]
Your version of Excel allows you to read this threaded comment; however, any edits to it will get removed if the file is opened in a newer version of Excel. Learn more: https://go.microsoft.com/fwlink/?linkid=870924
Comment:
    Moved up from a lower section.</t>
      </text>
    </comment>
    <comment ref="D42" authorId="3" shapeId="0" xr:uid="{42598426-9C43-49B7-B64E-E652391C42F2}">
      <text>
        <t>[Threaded comment]
Your version of Excel allows you to read this threaded comment; however, any edits to it will get removed if the file is opened in a newer version of Excel. Learn more: https://go.microsoft.com/fwlink/?linkid=870924
Comment:
    Moved up from a lower section.</t>
      </text>
    </comment>
    <comment ref="E42" authorId="4" shapeId="0" xr:uid="{3163EA70-0351-4AD1-9BC9-4D2EDD90C248}">
      <text>
        <t xml:space="preserve">[Threaded comment]
Your version of Excel allows you to read this threaded comment; however, any edits to it will get removed if the file is opened in a newer version of Excel. Learn more: https://go.microsoft.com/fwlink/?linkid=870924
Comment:
    Moved up from a lower section.
</t>
      </text>
    </comment>
  </commentList>
</comments>
</file>

<file path=xl/sharedStrings.xml><?xml version="1.0" encoding="utf-8"?>
<sst xmlns="http://schemas.openxmlformats.org/spreadsheetml/2006/main" count="521" uniqueCount="113">
  <si>
    <t>Operating Expenses</t>
  </si>
  <si>
    <t>Item Descrpition</t>
  </si>
  <si>
    <t>FY2025</t>
  </si>
  <si>
    <t>FY2026</t>
  </si>
  <si>
    <t>FY2027</t>
  </si>
  <si>
    <t>FY2028</t>
  </si>
  <si>
    <t>Vendor-Operated Approximate Bed Day Rate (based on comparable programs)</t>
  </si>
  <si>
    <t>Startup costs (medical/IT equipment, training, office supplies, etc.)</t>
  </si>
  <si>
    <t>Operating Costs per Summary File (Further Breakout Provided in FY25)</t>
  </si>
  <si>
    <t>Total Operating Expenses</t>
  </si>
  <si>
    <t>Awarded</t>
  </si>
  <si>
    <t>Expended</t>
  </si>
  <si>
    <t>Encumbered</t>
  </si>
  <si>
    <t># of Units</t>
  </si>
  <si>
    <t>Cost per Unit</t>
  </si>
  <si>
    <t>Total</t>
  </si>
  <si>
    <t>N/A</t>
  </si>
  <si>
    <t>Capital Expenses</t>
  </si>
  <si>
    <t>Lease and Utilities (based on comparable-sized program in Fairfax County)</t>
  </si>
  <si>
    <t>Vehicles (including maintenance)</t>
  </si>
  <si>
    <t>Renovation costs</t>
  </si>
  <si>
    <t>Total Capital Expenses</t>
  </si>
  <si>
    <t>Non-OAA Matching Funds</t>
  </si>
  <si>
    <t>Non-OAA Funding Sources</t>
  </si>
  <si>
    <t>Direct Distribution</t>
  </si>
  <si>
    <t>General Fund</t>
  </si>
  <si>
    <t>Local Funding</t>
  </si>
  <si>
    <t>General Funds</t>
  </si>
  <si>
    <t>Estimated Medicaid Revenue</t>
  </si>
  <si>
    <t>City/County</t>
  </si>
  <si>
    <t>Alexandria City</t>
  </si>
  <si>
    <t>Arlington County</t>
  </si>
  <si>
    <t>Loudoun County</t>
  </si>
  <si>
    <t>Prince William County</t>
  </si>
  <si>
    <t>Fairfax County</t>
  </si>
  <si>
    <t>Proposed Amount</t>
  </si>
  <si>
    <t>Requested New Amount</t>
  </si>
  <si>
    <t>Requested Carryforward</t>
  </si>
  <si>
    <t>OAA Requested Funding Sources</t>
  </si>
  <si>
    <t>Cooperative Partnership (COOP)</t>
  </si>
  <si>
    <t>Individual Distribution (IDIC)</t>
  </si>
  <si>
    <t>Gold Standard Distribution</t>
  </si>
  <si>
    <t>Total OAA Funding Sources</t>
  </si>
  <si>
    <t>Total Non-OAA Funding Sources</t>
  </si>
  <si>
    <t>Total Non-OAA Requested Carryforward</t>
  </si>
  <si>
    <t>Total OAA Requested Carryforward</t>
  </si>
  <si>
    <t>Balance Available</t>
  </si>
  <si>
    <t>Expenses</t>
  </si>
  <si>
    <t>Operating (including contracts)</t>
  </si>
  <si>
    <t>Personnel</t>
  </si>
  <si>
    <t>Capital (vehicles, structures)</t>
  </si>
  <si>
    <t>*Add instruction to include expected carryforward in FY26</t>
  </si>
  <si>
    <t>Requested Expenditures</t>
  </si>
  <si>
    <t>Proposed Expenditures</t>
  </si>
  <si>
    <t>Total Expenses</t>
  </si>
  <si>
    <t>Reconciliation</t>
  </si>
  <si>
    <t>Requested New Funds</t>
  </si>
  <si>
    <t>Requested Carryforward Funds</t>
  </si>
  <si>
    <t>Total Requested Funds</t>
  </si>
  <si>
    <t>Total Expenditures</t>
  </si>
  <si>
    <t>Non-OAA Carryforward Funds</t>
  </si>
  <si>
    <t>Non-OAA New Funds</t>
  </si>
  <si>
    <t>Requested OAA Carryforward Funds</t>
  </si>
  <si>
    <t>New OAA Requested Funds</t>
  </si>
  <si>
    <t>Carryforward Available</t>
  </si>
  <si>
    <t>*Keeps carryforward in the budget overview section.</t>
  </si>
  <si>
    <t>*Separates out their requested carryforward and their requested new funds</t>
  </si>
  <si>
    <t>*Simplifies the reconciliation at the bottom</t>
  </si>
  <si>
    <t>*Separates out expended and encumbered</t>
  </si>
  <si>
    <t>*Removes carryforward from the budget overview section.</t>
  </si>
  <si>
    <t xml:space="preserve">*The issue with this is it's more difficult for them to know how much to request of new funds. We would need to create an "Revenue Expenses Only" tab then have a carryforward tab and end with a budget overview so they can request any additional needed funds. </t>
  </si>
  <si>
    <t>*The other problem with this is if they need to change anything it's more difficult since everything is on separate pages and they will need to keep going back and forth and we probably don't want to show expenses on every page as a reference.</t>
  </si>
  <si>
    <t>Projected Year End Total Expenditures</t>
  </si>
  <si>
    <t>Difference</t>
  </si>
  <si>
    <t># of FTEs</t>
  </si>
  <si>
    <t>Salary</t>
  </si>
  <si>
    <t>Benefits</t>
  </si>
  <si>
    <t>Total Wage/Hourly Expenses</t>
  </si>
  <si>
    <t>Revenue</t>
  </si>
  <si>
    <t>Carryforward</t>
  </si>
  <si>
    <t>Requested</t>
  </si>
  <si>
    <t>Requested Carryforward And New</t>
  </si>
  <si>
    <t>Requested New And Carryforward Expenditures</t>
  </si>
  <si>
    <t>Funding Request Reconciliation</t>
  </si>
  <si>
    <t>Instructions:</t>
  </si>
  <si>
    <t>Total Salary Expenses</t>
  </si>
  <si>
    <t>Hourly Rate</t>
  </si>
  <si>
    <t># of Hours</t>
  </si>
  <si>
    <t># of Positions</t>
  </si>
  <si>
    <t>VIRGINIA OPIOID ABATEMENT AUTHORITY</t>
  </si>
  <si>
    <r>
      <t xml:space="preserve">NOTE: This workbook is for application development </t>
    </r>
    <r>
      <rPr>
        <i/>
        <u/>
        <sz val="13"/>
        <color theme="1"/>
        <rFont val="Source Sans Pro"/>
        <family val="2"/>
      </rPr>
      <t>only</t>
    </r>
    <r>
      <rPr>
        <sz val="13"/>
        <color theme="1"/>
        <rFont val="Source Sans Pro"/>
        <family val="2"/>
      </rPr>
      <t xml:space="preserve">. Budgets must be entered in the appropraite sections of the Grants Portal. </t>
    </r>
  </si>
  <si>
    <t>Outyear - FY2029</t>
  </si>
  <si>
    <t>Upcoming/Renewal &amp; Outyear Capital Expenditures</t>
  </si>
  <si>
    <t>Upcoming &amp; Outyear Year Funding Sources</t>
  </si>
  <si>
    <r>
      <rPr>
        <b/>
        <sz val="14"/>
        <color theme="1"/>
        <rFont val="Source Sans Pro"/>
        <family val="2"/>
      </rPr>
      <t xml:space="preserve">Upcoming &amp; Outyear Year Expenses </t>
    </r>
    <r>
      <rPr>
        <b/>
        <sz val="11"/>
        <color theme="1"/>
        <rFont val="Source Sans Pro"/>
        <family val="2"/>
      </rPr>
      <t>(from previous tabs)</t>
    </r>
  </si>
  <si>
    <r>
      <t>Difference (</t>
    </r>
    <r>
      <rPr>
        <b/>
        <sz val="11"/>
        <color theme="1"/>
        <rFont val="Source Sans Pro"/>
        <family val="2"/>
      </rPr>
      <t>should be $0</t>
    </r>
    <r>
      <rPr>
        <sz val="11"/>
        <color theme="1"/>
        <rFont val="Source Sans Pro"/>
        <family val="2"/>
      </rPr>
      <t>)</t>
    </r>
  </si>
  <si>
    <t>Gold Standard</t>
  </si>
  <si>
    <t>Budget - Personnel Expenditures</t>
  </si>
  <si>
    <t>Fiscal Year - FY2028</t>
  </si>
  <si>
    <t>Outyear - FY2030</t>
  </si>
  <si>
    <t>Outyear - FY2031</t>
  </si>
  <si>
    <t>Outyear - FY2032</t>
  </si>
  <si>
    <t>Enter below all Salary and Wage/Hourly positions. For salary positions, the portal will automatically calculate benefits at 35% of salary (this amount can be updated). For wage/hourly positions, the portal will automatically include FICA.</t>
  </si>
  <si>
    <t>Budget - Operating &amp; Capital Expenditures</t>
  </si>
  <si>
    <t>INDIVIDUAL DISTRIBUTION NEW BUDGET WORKBOOK</t>
  </si>
  <si>
    <t>Fisacl Year - FY2028</t>
  </si>
  <si>
    <t>Requested Amount</t>
  </si>
  <si>
    <t>FY2029</t>
  </si>
  <si>
    <t>FY2030</t>
  </si>
  <si>
    <t>FY2031</t>
  </si>
  <si>
    <t>FY2032</t>
  </si>
  <si>
    <t>Individual Distribution</t>
  </si>
  <si>
    <t>Enter below any funds being requested. In column D enter the amount of new funds being requested/pledged. Verify difference in row 50 is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</si>
</sst>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rgb="FF181818"/>
      <name val="Segoe UI"/>
      <family val="2"/>
    </font>
    <font>
      <b/>
      <sz val="10"/>
      <color rgb="FF181818"/>
      <name val="Segoe UI"/>
      <family val="2"/>
    </font>
    <font>
      <sz val="13"/>
      <color theme="1"/>
      <name val="Source Sans Pro"/>
      <family val="2"/>
    </font>
    <font>
      <b/>
      <sz val="18"/>
      <color theme="1"/>
      <name val="Merriweather"/>
    </font>
    <font>
      <b/>
      <sz val="16"/>
      <color theme="1"/>
      <name val="Merriweather"/>
    </font>
    <font>
      <b/>
      <sz val="11"/>
      <color theme="1"/>
      <name val="Source Sans Pro"/>
      <family val="2"/>
    </font>
    <font>
      <sz val="11"/>
      <color theme="1"/>
      <name val="Source Sans Pro"/>
      <family val="2"/>
    </font>
    <font>
      <sz val="10"/>
      <color rgb="FF181818"/>
      <name val="Source Sans Pro"/>
      <family val="2"/>
    </font>
    <font>
      <b/>
      <sz val="10"/>
      <color rgb="FF181818"/>
      <name val="Source Sans Pro"/>
      <family val="2"/>
    </font>
    <font>
      <i/>
      <u/>
      <sz val="13"/>
      <color theme="1"/>
      <name val="Source Sans Pro"/>
      <family val="2"/>
    </font>
    <font>
      <b/>
      <sz val="14"/>
      <color theme="1"/>
      <name val="Source Sans Pro"/>
      <family val="2"/>
    </font>
    <font>
      <sz val="1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3" tint="0.749992370372631"/>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59999389629810485"/>
        <bgColor indexed="64"/>
      </patternFill>
    </fill>
  </fills>
  <borders count="14">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4" fillId="0" borderId="0"/>
  </cellStyleXfs>
  <cellXfs count="148">
    <xf numFmtId="0" fontId="0" fillId="0" borderId="0" xfId="0"/>
    <xf numFmtId="0" fontId="3" fillId="0" borderId="0" xfId="0" applyFont="1"/>
    <xf numFmtId="44" fontId="0" fillId="0" borderId="0" xfId="2" applyFont="1"/>
    <xf numFmtId="43" fontId="0" fillId="0" borderId="0" xfId="1" applyFont="1"/>
    <xf numFmtId="0" fontId="4" fillId="0" borderId="0" xfId="0" applyFont="1"/>
    <xf numFmtId="0" fontId="2" fillId="0" borderId="0" xfId="0" applyFont="1"/>
    <xf numFmtId="43" fontId="0" fillId="2" borderId="0" xfId="1" applyFont="1" applyFill="1"/>
    <xf numFmtId="0" fontId="0" fillId="2" borderId="0" xfId="0" applyFill="1"/>
    <xf numFmtId="0" fontId="0" fillId="0" borderId="1" xfId="0" applyBorder="1"/>
    <xf numFmtId="0" fontId="0" fillId="2" borderId="1" xfId="0" applyFill="1" applyBorder="1"/>
    <xf numFmtId="3" fontId="0" fillId="0" borderId="1" xfId="0" applyNumberFormat="1" applyBorder="1"/>
    <xf numFmtId="43" fontId="0" fillId="0" borderId="1" xfId="1" applyFont="1" applyBorder="1"/>
    <xf numFmtId="164" fontId="0" fillId="0" borderId="1" xfId="1" applyNumberFormat="1" applyFont="1" applyBorder="1"/>
    <xf numFmtId="43" fontId="0" fillId="2" borderId="1" xfId="1" applyFont="1" applyFill="1" applyBorder="1"/>
    <xf numFmtId="43" fontId="0" fillId="2" borderId="2" xfId="1" applyFont="1" applyFill="1" applyBorder="1"/>
    <xf numFmtId="43" fontId="0" fillId="0" borderId="3" xfId="1" applyFont="1" applyBorder="1"/>
    <xf numFmtId="3" fontId="0" fillId="0" borderId="2" xfId="0" applyNumberFormat="1" applyBorder="1"/>
    <xf numFmtId="43" fontId="0" fillId="2" borderId="3" xfId="1" applyFont="1" applyFill="1" applyBorder="1"/>
    <xf numFmtId="0" fontId="0" fillId="0" borderId="3" xfId="0" applyBorder="1"/>
    <xf numFmtId="0" fontId="0" fillId="2" borderId="2" xfId="0" applyFill="1" applyBorder="1"/>
    <xf numFmtId="0" fontId="0" fillId="0" borderId="2" xfId="0" applyBorder="1"/>
    <xf numFmtId="0" fontId="0" fillId="2" borderId="3" xfId="0" applyFill="1" applyBorder="1"/>
    <xf numFmtId="0" fontId="2" fillId="0" borderId="0" xfId="0" applyFont="1" applyAlignment="1">
      <alignment horizontal="center"/>
    </xf>
    <xf numFmtId="44" fontId="0" fillId="0" borderId="0" xfId="0" applyNumberFormat="1"/>
    <xf numFmtId="0" fontId="2" fillId="3" borderId="0" xfId="0" applyFont="1" applyFill="1" applyAlignment="1">
      <alignment horizontal="center"/>
    </xf>
    <xf numFmtId="44" fontId="0" fillId="3" borderId="0" xfId="2" applyFont="1" applyFill="1"/>
    <xf numFmtId="0" fontId="2" fillId="3" borderId="0" xfId="0" applyFont="1" applyFill="1"/>
    <xf numFmtId="0" fontId="0" fillId="3" borderId="0" xfId="0" applyFill="1"/>
    <xf numFmtId="44" fontId="0" fillId="3" borderId="0" xfId="0" applyNumberFormat="1" applyFill="1"/>
    <xf numFmtId="44" fontId="0" fillId="3" borderId="4" xfId="2" applyFont="1" applyFill="1" applyBorder="1"/>
    <xf numFmtId="0" fontId="2" fillId="0" borderId="1" xfId="0" applyFont="1" applyBorder="1" applyAlignment="1">
      <alignment horizontal="center"/>
    </xf>
    <xf numFmtId="44" fontId="0" fillId="3" borderId="1" xfId="2" applyFont="1" applyFill="1" applyBorder="1"/>
    <xf numFmtId="44" fontId="0" fillId="3" borderId="0" xfId="2" applyFont="1" applyFill="1" applyBorder="1"/>
    <xf numFmtId="44" fontId="0" fillId="3" borderId="5" xfId="2" applyFont="1" applyFill="1" applyBorder="1"/>
    <xf numFmtId="44" fontId="0" fillId="0" borderId="1" xfId="2" applyFont="1" applyBorder="1"/>
    <xf numFmtId="44" fontId="0" fillId="0" borderId="5" xfId="2" applyFont="1" applyBorder="1"/>
    <xf numFmtId="44" fontId="0" fillId="3" borderId="6" xfId="2" applyFont="1" applyFill="1" applyBorder="1"/>
    <xf numFmtId="44" fontId="0" fillId="3" borderId="7" xfId="2" applyFont="1" applyFill="1" applyBorder="1"/>
    <xf numFmtId="0" fontId="2" fillId="0" borderId="5" xfId="0" applyFont="1" applyBorder="1" applyAlignment="1">
      <alignment horizontal="center"/>
    </xf>
    <xf numFmtId="0" fontId="2" fillId="3" borderId="5" xfId="0" applyFont="1" applyFill="1" applyBorder="1" applyAlignment="1">
      <alignment horizontal="center"/>
    </xf>
    <xf numFmtId="0" fontId="2" fillId="3" borderId="4" xfId="0" applyFont="1" applyFill="1" applyBorder="1" applyAlignment="1">
      <alignment horizontal="center"/>
    </xf>
    <xf numFmtId="0" fontId="2" fillId="3" borderId="7" xfId="0" applyFont="1" applyFill="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44" fontId="0" fillId="5" borderId="1" xfId="2" applyFont="1" applyFill="1" applyBorder="1"/>
    <xf numFmtId="44" fontId="0" fillId="5" borderId="5" xfId="2" applyFont="1" applyFill="1" applyBorder="1"/>
    <xf numFmtId="44" fontId="0" fillId="4" borderId="0" xfId="2" applyFont="1" applyFill="1" applyBorder="1"/>
    <xf numFmtId="44" fontId="0" fillId="4" borderId="4" xfId="2" applyFont="1" applyFill="1" applyBorder="1"/>
    <xf numFmtId="44" fontId="0" fillId="4" borderId="0" xfId="2" applyFont="1" applyFill="1"/>
    <xf numFmtId="44" fontId="0" fillId="4" borderId="1" xfId="2" applyFont="1" applyFill="1" applyBorder="1"/>
    <xf numFmtId="0" fontId="0" fillId="0" borderId="5" xfId="0" applyBorder="1"/>
    <xf numFmtId="44" fontId="0" fillId="4" borderId="7" xfId="0" applyNumberFormat="1" applyFill="1" applyBorder="1"/>
    <xf numFmtId="44" fontId="0" fillId="4" borderId="0" xfId="0" applyNumberFormat="1" applyFill="1"/>
    <xf numFmtId="44" fontId="0" fillId="4" borderId="6" xfId="0" applyNumberFormat="1" applyFill="1" applyBorder="1"/>
    <xf numFmtId="44" fontId="0" fillId="4" borderId="4" xfId="0" applyNumberFormat="1" applyFill="1" applyBorder="1"/>
    <xf numFmtId="0" fontId="2" fillId="0" borderId="3" xfId="0" applyFont="1" applyBorder="1" applyAlignment="1">
      <alignment horizontal="center"/>
    </xf>
    <xf numFmtId="0" fontId="2" fillId="0" borderId="8" xfId="0" applyFont="1" applyBorder="1" applyAlignment="1">
      <alignment horizontal="center"/>
    </xf>
    <xf numFmtId="44" fontId="0" fillId="6" borderId="1" xfId="2" applyFont="1" applyFill="1" applyBorder="1"/>
    <xf numFmtId="44" fontId="0" fillId="6" borderId="5" xfId="2" applyFont="1" applyFill="1" applyBorder="1"/>
    <xf numFmtId="44" fontId="0" fillId="4" borderId="0" xfId="2" applyFont="1" applyFill="1" applyBorder="1" applyAlignment="1">
      <alignment horizontal="center"/>
    </xf>
    <xf numFmtId="44" fontId="0" fillId="6" borderId="0" xfId="2" applyFont="1" applyFill="1" applyBorder="1" applyAlignment="1">
      <alignment horizontal="center"/>
    </xf>
    <xf numFmtId="44" fontId="0" fillId="6" borderId="4" xfId="2" applyFont="1" applyFill="1" applyBorder="1" applyAlignment="1">
      <alignment horizontal="center"/>
    </xf>
    <xf numFmtId="44" fontId="0" fillId="3" borderId="9" xfId="2" applyFont="1" applyFill="1" applyBorder="1"/>
    <xf numFmtId="44" fontId="0" fillId="3" borderId="10" xfId="2" applyFont="1" applyFill="1" applyBorder="1"/>
    <xf numFmtId="44" fontId="0" fillId="4" borderId="9" xfId="2" applyFont="1" applyFill="1" applyBorder="1"/>
    <xf numFmtId="0" fontId="2" fillId="0" borderId="9" xfId="0" applyFont="1" applyBorder="1" applyAlignment="1">
      <alignment horizontal="center"/>
    </xf>
    <xf numFmtId="0" fontId="2" fillId="0" borderId="10" xfId="0" applyFont="1" applyBorder="1" applyAlignment="1">
      <alignment horizontal="center" wrapText="1"/>
    </xf>
    <xf numFmtId="44" fontId="0" fillId="4" borderId="5" xfId="2" applyFont="1" applyFill="1" applyBorder="1"/>
    <xf numFmtId="44" fontId="0" fillId="4" borderId="10" xfId="2" applyFont="1" applyFill="1" applyBorder="1"/>
    <xf numFmtId="0" fontId="8" fillId="0" borderId="11" xfId="0" applyFont="1" applyBorder="1"/>
    <xf numFmtId="0" fontId="8" fillId="0" borderId="11" xfId="0" applyFont="1" applyBorder="1" applyAlignment="1">
      <alignment horizontal="center"/>
    </xf>
    <xf numFmtId="0" fontId="8" fillId="0" borderId="11" xfId="0" applyFont="1" applyBorder="1" applyAlignment="1">
      <alignment horizontal="center" wrapText="1"/>
    </xf>
    <xf numFmtId="43" fontId="9" fillId="3" borderId="11" xfId="1" applyFont="1" applyFill="1" applyBorder="1"/>
    <xf numFmtId="43" fontId="9" fillId="4" borderId="11" xfId="1" applyFont="1" applyFill="1" applyBorder="1"/>
    <xf numFmtId="0" fontId="11" fillId="0" borderId="11" xfId="0" applyFont="1" applyBorder="1"/>
    <xf numFmtId="0" fontId="9" fillId="0" borderId="0" xfId="0" applyFont="1"/>
    <xf numFmtId="0" fontId="8" fillId="0" borderId="0" xfId="0" applyFont="1"/>
    <xf numFmtId="0" fontId="13" fillId="0" borderId="0" xfId="0" applyFont="1" applyAlignment="1">
      <alignment horizontal="center" wrapText="1"/>
    </xf>
    <xf numFmtId="0" fontId="11" fillId="0" borderId="0" xfId="0" applyFont="1"/>
    <xf numFmtId="0" fontId="13" fillId="0" borderId="0" xfId="0" applyFont="1" applyAlignment="1">
      <alignment horizontal="center"/>
    </xf>
    <xf numFmtId="0" fontId="9" fillId="0" borderId="4" xfId="0" applyFont="1" applyBorder="1" applyAlignment="1">
      <alignment horizontal="left" wrapText="1"/>
    </xf>
    <xf numFmtId="44" fontId="9" fillId="4" borderId="0" xfId="2" applyFont="1" applyFill="1" applyBorder="1"/>
    <xf numFmtId="0" fontId="9" fillId="0" borderId="2" xfId="0" applyFont="1" applyBorder="1"/>
    <xf numFmtId="0" fontId="9" fillId="0" borderId="5" xfId="0" applyFont="1" applyBorder="1"/>
    <xf numFmtId="44" fontId="9" fillId="4" borderId="7" xfId="0" applyNumberFormat="1" applyFont="1" applyFill="1" applyBorder="1"/>
    <xf numFmtId="44" fontId="9" fillId="3" borderId="11" xfId="2" applyFont="1" applyFill="1" applyBorder="1"/>
    <xf numFmtId="44" fontId="9" fillId="4" borderId="11" xfId="2" applyFont="1" applyFill="1" applyBorder="1"/>
    <xf numFmtId="164" fontId="9" fillId="4" borderId="11" xfId="1" applyNumberFormat="1" applyFont="1" applyFill="1" applyBorder="1"/>
    <xf numFmtId="0" fontId="9" fillId="0" borderId="11" xfId="0" applyFont="1" applyBorder="1" applyAlignment="1">
      <alignment horizontal="left"/>
    </xf>
    <xf numFmtId="0" fontId="9" fillId="0" borderId="0" xfId="0" applyFont="1" applyAlignment="1">
      <alignment horizontal="left" vertical="center" wrapText="1"/>
    </xf>
    <xf numFmtId="0" fontId="9" fillId="0" borderId="0" xfId="0" applyFont="1" applyAlignment="1">
      <alignment horizontal="left"/>
    </xf>
    <xf numFmtId="0" fontId="10" fillId="0" borderId="11" xfId="0" applyFont="1" applyBorder="1" applyAlignment="1">
      <alignment horizontal="left"/>
    </xf>
    <xf numFmtId="43" fontId="9" fillId="4" borderId="11" xfId="1" applyFont="1" applyFill="1" applyBorder="1" applyAlignment="1">
      <alignment horizontal="center"/>
    </xf>
    <xf numFmtId="164" fontId="9" fillId="4" borderId="11" xfId="1" applyNumberFormat="1" applyFont="1" applyFill="1" applyBorder="1" applyAlignment="1">
      <alignment horizontal="center"/>
    </xf>
    <xf numFmtId="0" fontId="8" fillId="0" borderId="8" xfId="0" applyFont="1" applyBorder="1" applyAlignment="1">
      <alignment horizontal="center"/>
    </xf>
    <xf numFmtId="0" fontId="9" fillId="0" borderId="1" xfId="0" applyFont="1" applyBorder="1"/>
    <xf numFmtId="44" fontId="9" fillId="4" borderId="6" xfId="0" applyNumberFormat="1" applyFont="1" applyFill="1" applyBorder="1"/>
    <xf numFmtId="44" fontId="9" fillId="4" borderId="11" xfId="2" applyFont="1" applyFill="1" applyBorder="1" applyAlignment="1">
      <alignment horizontal="center"/>
    </xf>
    <xf numFmtId="0" fontId="8" fillId="0" borderId="0" xfId="0" applyFont="1" applyAlignment="1">
      <alignment horizontal="right"/>
    </xf>
    <xf numFmtId="0" fontId="13" fillId="0" borderId="12" xfId="0" applyFont="1" applyBorder="1"/>
    <xf numFmtId="0" fontId="8" fillId="0" borderId="12" xfId="0" applyFont="1" applyBorder="1" applyAlignment="1">
      <alignment horizontal="center" wrapText="1"/>
    </xf>
    <xf numFmtId="0" fontId="8" fillId="0" borderId="12"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wrapText="1"/>
    </xf>
    <xf numFmtId="0" fontId="8" fillId="0" borderId="11" xfId="0" applyFont="1" applyBorder="1" applyAlignment="1">
      <alignment horizontal="center"/>
    </xf>
    <xf numFmtId="0" fontId="6" fillId="0" borderId="0" xfId="0" applyFont="1" applyAlignment="1">
      <alignment horizontal="center" vertical="top"/>
    </xf>
    <xf numFmtId="0" fontId="7" fillId="0" borderId="0" xfId="0" applyFont="1" applyAlignment="1">
      <alignment horizontal="center" vertical="top"/>
    </xf>
    <xf numFmtId="0" fontId="5" fillId="0" borderId="4" xfId="0" applyFont="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wrapText="1"/>
    </xf>
    <xf numFmtId="0" fontId="2" fillId="0" borderId="1" xfId="0" applyFont="1" applyBorder="1" applyAlignment="1">
      <alignment horizontal="center"/>
    </xf>
    <xf numFmtId="0" fontId="0" fillId="0" borderId="0" xfId="0"/>
    <xf numFmtId="0" fontId="2" fillId="0" borderId="6" xfId="0" applyFont="1" applyBorder="1" applyAlignment="1">
      <alignment horizontal="center"/>
    </xf>
    <xf numFmtId="0" fontId="2" fillId="0" borderId="0" xfId="0" applyFont="1" applyAlignment="1">
      <alignment horizontal="right"/>
    </xf>
    <xf numFmtId="44" fontId="0" fillId="0" borderId="1" xfId="2" applyFont="1" applyBorder="1" applyAlignment="1">
      <alignment horizontal="center"/>
    </xf>
    <xf numFmtId="44" fontId="0" fillId="0" borderId="0" xfId="2"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44" fontId="0" fillId="0" borderId="5" xfId="2" applyFont="1" applyBorder="1" applyAlignment="1">
      <alignment horizontal="center"/>
    </xf>
    <xf numFmtId="44" fontId="0" fillId="0" borderId="4" xfId="2" applyFont="1" applyBorder="1" applyAlignment="1">
      <alignment horizontal="center"/>
    </xf>
    <xf numFmtId="0" fontId="8" fillId="0" borderId="2" xfId="0" applyFont="1" applyBorder="1" applyAlignment="1">
      <alignment horizontal="left"/>
    </xf>
    <xf numFmtId="0" fontId="8" fillId="0" borderId="3" xfId="0" applyFont="1" applyBorder="1" applyAlignment="1">
      <alignment horizontal="left"/>
    </xf>
    <xf numFmtId="0" fontId="8" fillId="0" borderId="8" xfId="0" applyFont="1" applyBorder="1" applyAlignment="1">
      <alignment horizontal="left"/>
    </xf>
    <xf numFmtId="0" fontId="9" fillId="0" borderId="5" xfId="0" applyFont="1" applyBorder="1" applyAlignment="1">
      <alignment horizontal="left" wrapText="1"/>
    </xf>
    <xf numFmtId="0" fontId="9" fillId="0" borderId="4" xfId="0" applyFont="1" applyBorder="1" applyAlignment="1">
      <alignment horizontal="left" wrapText="1"/>
    </xf>
    <xf numFmtId="0" fontId="9" fillId="0" borderId="7" xfId="0" applyFont="1" applyBorder="1" applyAlignment="1">
      <alignment horizontal="left" wrapText="1"/>
    </xf>
    <xf numFmtId="0" fontId="5" fillId="0" borderId="0" xfId="0" applyFont="1" applyAlignment="1">
      <alignment horizontal="center"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44" fontId="0" fillId="4" borderId="0" xfId="2" applyFont="1" applyFill="1" applyBorder="1" applyAlignment="1"/>
    <xf numFmtId="44" fontId="0" fillId="4" borderId="6" xfId="2" applyFont="1" applyFill="1" applyBorder="1" applyAlignment="1"/>
    <xf numFmtId="44" fontId="0" fillId="6" borderId="0" xfId="2" applyFont="1" applyFill="1" applyBorder="1" applyAlignment="1"/>
    <xf numFmtId="44" fontId="0" fillId="6" borderId="6" xfId="2" applyFont="1" applyFill="1" applyBorder="1" applyAlignment="1"/>
    <xf numFmtId="44" fontId="0" fillId="6" borderId="4" xfId="2" applyFont="1" applyFill="1" applyBorder="1" applyAlignment="1"/>
    <xf numFmtId="44" fontId="0" fillId="6" borderId="7" xfId="2" applyFont="1" applyFill="1" applyBorder="1" applyAlignment="1"/>
    <xf numFmtId="0" fontId="2" fillId="0" borderId="6" xfId="0" applyFont="1" applyBorder="1" applyAlignment="1">
      <alignment horizontal="center" wrapText="1"/>
    </xf>
    <xf numFmtId="0" fontId="0" fillId="0" borderId="0" xfId="0" applyAlignment="1">
      <alignment horizontal="left" wrapText="1"/>
    </xf>
    <xf numFmtId="0" fontId="2" fillId="0" borderId="0" xfId="0" applyFont="1"/>
    <xf numFmtId="0" fontId="0" fillId="0" borderId="0" xfId="0" applyAlignment="1">
      <alignment horizontal="left" vertical="top"/>
    </xf>
    <xf numFmtId="0" fontId="0" fillId="0" borderId="0" xfId="0" applyAlignment="1">
      <alignment horizontal="left"/>
    </xf>
    <xf numFmtId="0" fontId="0" fillId="0" borderId="0" xfId="0" applyAlignment="1">
      <alignment horizontal="right"/>
    </xf>
    <xf numFmtId="0" fontId="8" fillId="0" borderId="0" xfId="0" applyFont="1" applyBorder="1" applyAlignment="1">
      <alignment horizontal="left"/>
    </xf>
    <xf numFmtId="0" fontId="0" fillId="0" borderId="0" xfId="0" applyBorder="1"/>
    <xf numFmtId="0" fontId="9" fillId="0" borderId="3" xfId="0" applyFont="1" applyBorder="1" applyAlignment="1">
      <alignment horizontal="left" wrapText="1"/>
    </xf>
    <xf numFmtId="0" fontId="9" fillId="0" borderId="12" xfId="0" applyFont="1" applyBorder="1" applyAlignment="1"/>
    <xf numFmtId="0" fontId="8" fillId="0" borderId="12" xfId="0" applyFont="1" applyBorder="1" applyAlignment="1"/>
    <xf numFmtId="0" fontId="8" fillId="0" borderId="4" xfId="0" applyFont="1" applyBorder="1" applyAlignment="1"/>
  </cellXfs>
  <cellStyles count="4">
    <cellStyle name="Comma" xfId="1" builtinId="3"/>
    <cellStyle name="Currency" xfId="2" builtinId="4"/>
    <cellStyle name="Normal" xfId="0" builtinId="0"/>
    <cellStyle name="Normal 2" xfId="3" xr:uid="{24E5D949-90BA-478C-B513-CCF91E0855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3819527</xdr:colOff>
      <xdr:row>0</xdr:row>
      <xdr:rowOff>76200</xdr:rowOff>
    </xdr:from>
    <xdr:to>
      <xdr:col>1</xdr:col>
      <xdr:colOff>504825</xdr:colOff>
      <xdr:row>2</xdr:row>
      <xdr:rowOff>1211</xdr:rowOff>
    </xdr:to>
    <xdr:pic>
      <xdr:nvPicPr>
        <xdr:cNvPr id="2" name="Picture 1">
          <a:extLst>
            <a:ext uri="{FF2B5EF4-FFF2-40B4-BE49-F238E27FC236}">
              <a16:creationId xmlns:a16="http://schemas.microsoft.com/office/drawing/2014/main" id="{A3E0C6BE-0519-46D4-BB07-923DE936B0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9527" y="76200"/>
          <a:ext cx="590548" cy="483176"/>
        </a:xfrm>
        <a:prstGeom prst="rect">
          <a:avLst/>
        </a:prstGeom>
      </xdr:spPr>
    </xdr:pic>
    <xdr:clientData/>
  </xdr:twoCellAnchor>
  <xdr:twoCellAnchor editAs="oneCell">
    <xdr:from>
      <xdr:col>9</xdr:col>
      <xdr:colOff>590551</xdr:colOff>
      <xdr:row>0</xdr:row>
      <xdr:rowOff>57150</xdr:rowOff>
    </xdr:from>
    <xdr:to>
      <xdr:col>10</xdr:col>
      <xdr:colOff>352425</xdr:colOff>
      <xdr:row>2</xdr:row>
      <xdr:rowOff>1731</xdr:rowOff>
    </xdr:to>
    <xdr:pic>
      <xdr:nvPicPr>
        <xdr:cNvPr id="3" name="Picture 2">
          <a:extLst>
            <a:ext uri="{FF2B5EF4-FFF2-40B4-BE49-F238E27FC236}">
              <a16:creationId xmlns:a16="http://schemas.microsoft.com/office/drawing/2014/main" id="{86086636-AE69-403B-B6BB-DFA0F1982C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53801" y="57150"/>
          <a:ext cx="619124" cy="5065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2838452</xdr:colOff>
      <xdr:row>0</xdr:row>
      <xdr:rowOff>47625</xdr:rowOff>
    </xdr:from>
    <xdr:to>
      <xdr:col>0</xdr:col>
      <xdr:colOff>3455460</xdr:colOff>
      <xdr:row>1</xdr:row>
      <xdr:rowOff>276225</xdr:rowOff>
    </xdr:to>
    <xdr:pic>
      <xdr:nvPicPr>
        <xdr:cNvPr id="2" name="Picture 1">
          <a:extLst>
            <a:ext uri="{FF2B5EF4-FFF2-40B4-BE49-F238E27FC236}">
              <a16:creationId xmlns:a16="http://schemas.microsoft.com/office/drawing/2014/main" id="{7EC7980C-C5C7-42B8-A6A1-F7882D755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38452" y="47625"/>
          <a:ext cx="617008" cy="504825"/>
        </a:xfrm>
        <a:prstGeom prst="rect">
          <a:avLst/>
        </a:prstGeom>
      </xdr:spPr>
    </xdr:pic>
    <xdr:clientData/>
  </xdr:twoCellAnchor>
  <xdr:twoCellAnchor editAs="oneCell">
    <xdr:from>
      <xdr:col>7</xdr:col>
      <xdr:colOff>814919</xdr:colOff>
      <xdr:row>0</xdr:row>
      <xdr:rowOff>47625</xdr:rowOff>
    </xdr:from>
    <xdr:to>
      <xdr:col>8</xdr:col>
      <xdr:colOff>467785</xdr:colOff>
      <xdr:row>1</xdr:row>
      <xdr:rowOff>266700</xdr:rowOff>
    </xdr:to>
    <xdr:pic>
      <xdr:nvPicPr>
        <xdr:cNvPr id="3" name="Picture 2">
          <a:extLst>
            <a:ext uri="{FF2B5EF4-FFF2-40B4-BE49-F238E27FC236}">
              <a16:creationId xmlns:a16="http://schemas.microsoft.com/office/drawing/2014/main" id="{E1D3B1A4-D9E8-4B02-AC7A-C6CDCC5648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68494" y="47625"/>
          <a:ext cx="605366"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1524001</xdr:colOff>
      <xdr:row>0</xdr:row>
      <xdr:rowOff>38100</xdr:rowOff>
    </xdr:from>
    <xdr:to>
      <xdr:col>0</xdr:col>
      <xdr:colOff>2164292</xdr:colOff>
      <xdr:row>2</xdr:row>
      <xdr:rowOff>0</xdr:rowOff>
    </xdr:to>
    <xdr:pic>
      <xdr:nvPicPr>
        <xdr:cNvPr id="2" name="Picture 1">
          <a:extLst>
            <a:ext uri="{FF2B5EF4-FFF2-40B4-BE49-F238E27FC236}">
              <a16:creationId xmlns:a16="http://schemas.microsoft.com/office/drawing/2014/main" id="{F0A3ED22-C0C1-4C4E-8952-37D0B1D6C7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1" y="38100"/>
          <a:ext cx="640291" cy="523875"/>
        </a:xfrm>
        <a:prstGeom prst="rect">
          <a:avLst/>
        </a:prstGeom>
      </xdr:spPr>
    </xdr:pic>
    <xdr:clientData/>
  </xdr:twoCellAnchor>
  <xdr:twoCellAnchor editAs="oneCell">
    <xdr:from>
      <xdr:col>5</xdr:col>
      <xdr:colOff>590551</xdr:colOff>
      <xdr:row>0</xdr:row>
      <xdr:rowOff>38100</xdr:rowOff>
    </xdr:from>
    <xdr:to>
      <xdr:col>5</xdr:col>
      <xdr:colOff>1230842</xdr:colOff>
      <xdr:row>2</xdr:row>
      <xdr:rowOff>0</xdr:rowOff>
    </xdr:to>
    <xdr:pic>
      <xdr:nvPicPr>
        <xdr:cNvPr id="3" name="Picture 2">
          <a:extLst>
            <a:ext uri="{FF2B5EF4-FFF2-40B4-BE49-F238E27FC236}">
              <a16:creationId xmlns:a16="http://schemas.microsoft.com/office/drawing/2014/main" id="{40311B0E-BCE7-4DF5-A11F-5391E14B7E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86826" y="38100"/>
          <a:ext cx="640291" cy="523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voaaus.sharepoint.com/Shared%20Documents/Staff%20-%20working%20docs/Matt/Updated%20Portal%20Budget%20-%20COOP%20New.xlsx" TargetMode="External"/><Relationship Id="rId1" Type="http://schemas.openxmlformats.org/officeDocument/2006/relationships/externalLinkPath" Target="Updated%20Portal%20Budget%20-%20COOP%20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ng &amp; Capital Section v1a"/>
      <sheetName val="Budget Overview v1a"/>
      <sheetName val="Current Year Personnel"/>
      <sheetName val="Current Year O&amp;C"/>
      <sheetName val="Current Year Funding Sources"/>
      <sheetName val="Upcoming &amp; Outyear Personnel"/>
      <sheetName val="Upcoming &amp; Outyear O&amp;C"/>
      <sheetName val="Upcoming &amp; Outyear Funding Req."/>
      <sheetName val="Budget Summary"/>
      <sheetName val="List"/>
      <sheetName val="Current View w New Summary"/>
      <sheetName val="Budget Overview v2"/>
      <sheetName val="New Carryforward Section"/>
    </sheetNames>
    <sheetDataSet>
      <sheetData sheetId="0" refreshError="1"/>
      <sheetData sheetId="1" refreshError="1"/>
      <sheetData sheetId="2">
        <row r="8">
          <cell r="A8" t="str">
            <v>Salaried Staff (FTE) Description</v>
          </cell>
        </row>
        <row r="20">
          <cell r="A20" t="str">
            <v>Wage/Hourly Position Description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person displayName="Matthew Terrill" id="{32D24D22-A38C-4D5E-BA1D-F3E8E092B596}" userId="S::mterrill@voaa.us::31a87a88-e3af-4471-855d-92a0e8b5df7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2" dT="2025-09-04T18:36:15.32" personId="{32D24D22-A38C-4D5E-BA1D-F3E8E092B596}" id="{F018274F-6F4A-4DB5-8818-3CA3C156327C}">
    <text>Moved up from a lower section.</text>
  </threadedComment>
  <threadedComment ref="E14" dT="2025-09-04T18:36:20.14" personId="{32D24D22-A38C-4D5E-BA1D-F3E8E092B596}" id="{327EDEF9-015D-4F98-A929-B6FA405D75BA}">
    <text xml:space="preserve">Moved up from a lower section.
</text>
  </threadedComment>
  <threadedComment ref="D30" dT="2025-09-04T18:36:15.32" personId="{32D24D22-A38C-4D5E-BA1D-F3E8E092B596}" id="{020567AC-C408-4606-BB5A-A53F2CA63BEC}">
    <text>Moved up from a lower section.</text>
  </threadedComment>
  <threadedComment ref="D42" dT="2025-09-04T18:36:15.32" personId="{32D24D22-A38C-4D5E-BA1D-F3E8E092B596}" id="{42598426-9C43-49B7-B64E-E652391C42F2}">
    <text>Moved up from a lower section.</text>
  </threadedComment>
  <threadedComment ref="E42" dT="2025-09-04T18:36:20.14" personId="{32D24D22-A38C-4D5E-BA1D-F3E8E092B596}" id="{3163EA70-0351-4AD1-9BC9-4D2EDD90C248}">
    <text xml:space="preserve">Moved up from a lower section.
</text>
  </threadedComment>
</ThreadedComment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EB50E-A0AD-4AAE-8530-1E7CB6CC103F}">
  <dimension ref="A1:M16"/>
  <sheetViews>
    <sheetView workbookViewId="0">
      <selection activeCell="G3" sqref="G1:G1048576"/>
    </sheetView>
  </sheetViews>
  <sheetFormatPr defaultRowHeight="14.4" x14ac:dyDescent="0.3"/>
  <cols>
    <col min="1" max="1" width="69.88671875" bestFit="1" customWidth="1"/>
    <col min="2" max="2" width="14.33203125" bestFit="1" customWidth="1"/>
    <col min="3" max="3" width="11.5546875" bestFit="1" customWidth="1"/>
    <col min="4" max="4" width="12.109375" bestFit="1" customWidth="1"/>
    <col min="6" max="6" width="12.109375" bestFit="1" customWidth="1"/>
    <col min="7" max="7" width="14.33203125" bestFit="1" customWidth="1"/>
    <col min="8" max="8" width="9.5546875" bestFit="1" customWidth="1"/>
    <col min="9" max="9" width="12.109375" bestFit="1" customWidth="1"/>
    <col min="10" max="10" width="13.33203125" bestFit="1" customWidth="1"/>
    <col min="12" max="12" width="12.109375" bestFit="1" customWidth="1"/>
    <col min="13" max="13" width="13.33203125" bestFit="1" customWidth="1"/>
  </cols>
  <sheetData>
    <row r="1" spans="1:13" ht="33" customHeight="1" x14ac:dyDescent="0.3">
      <c r="A1" s="5" t="s">
        <v>0</v>
      </c>
      <c r="E1" s="109" t="s">
        <v>51</v>
      </c>
      <c r="F1" s="109"/>
      <c r="G1" s="109"/>
    </row>
    <row r="2" spans="1:13" x14ac:dyDescent="0.3">
      <c r="A2" s="5" t="s">
        <v>1</v>
      </c>
      <c r="B2" s="108" t="s">
        <v>2</v>
      </c>
      <c r="C2" s="108"/>
      <c r="D2" s="108"/>
      <c r="E2" s="108" t="s">
        <v>3</v>
      </c>
      <c r="F2" s="108"/>
      <c r="G2" s="108"/>
      <c r="H2" s="108" t="s">
        <v>4</v>
      </c>
      <c r="I2" s="108"/>
      <c r="J2" s="108"/>
      <c r="K2" s="108" t="s">
        <v>5</v>
      </c>
      <c r="L2" s="108"/>
      <c r="M2" s="108"/>
    </row>
    <row r="3" spans="1:13" x14ac:dyDescent="0.3">
      <c r="B3" s="22" t="s">
        <v>10</v>
      </c>
      <c r="C3" s="22" t="s">
        <v>11</v>
      </c>
      <c r="D3" s="22" t="s">
        <v>12</v>
      </c>
      <c r="E3" s="22" t="s">
        <v>13</v>
      </c>
      <c r="F3" s="22" t="s">
        <v>14</v>
      </c>
      <c r="G3" s="22" t="s">
        <v>15</v>
      </c>
      <c r="H3" s="22" t="s">
        <v>13</v>
      </c>
      <c r="I3" s="22" t="s">
        <v>14</v>
      </c>
      <c r="J3" s="22" t="s">
        <v>15</v>
      </c>
      <c r="K3" s="22" t="s">
        <v>13</v>
      </c>
      <c r="L3" s="22" t="s">
        <v>14</v>
      </c>
      <c r="M3" s="22" t="s">
        <v>15</v>
      </c>
    </row>
    <row r="4" spans="1:13" ht="15" x14ac:dyDescent="0.35">
      <c r="A4" s="1" t="s">
        <v>6</v>
      </c>
      <c r="B4" s="14">
        <v>5237442</v>
      </c>
      <c r="C4" s="15">
        <v>0</v>
      </c>
      <c r="D4" s="15">
        <v>0</v>
      </c>
      <c r="E4" s="16">
        <v>4964</v>
      </c>
      <c r="F4" s="15">
        <v>1181.8900000000001</v>
      </c>
      <c r="G4" s="17">
        <f>E4*F4</f>
        <v>5866901.9600000009</v>
      </c>
      <c r="H4" s="16">
        <v>4964</v>
      </c>
      <c r="I4" s="15">
        <v>1217.52</v>
      </c>
      <c r="J4" s="17">
        <f>H4*I4</f>
        <v>6043769.2800000003</v>
      </c>
      <c r="K4" s="16">
        <v>4964</v>
      </c>
      <c r="L4" s="18">
        <v>1238.05</v>
      </c>
      <c r="M4" s="17">
        <f>K4*L4</f>
        <v>6145680.2000000002</v>
      </c>
    </row>
    <row r="5" spans="1:13" ht="15" x14ac:dyDescent="0.35">
      <c r="A5" s="1" t="s">
        <v>7</v>
      </c>
      <c r="B5" s="13">
        <v>500000</v>
      </c>
      <c r="C5" s="3">
        <v>33503</v>
      </c>
      <c r="D5" s="3">
        <v>0</v>
      </c>
      <c r="E5" s="10">
        <v>4964</v>
      </c>
      <c r="F5" s="3">
        <v>58.26</v>
      </c>
      <c r="G5" s="6">
        <f>E5*F5</f>
        <v>289202.64</v>
      </c>
      <c r="H5" s="11">
        <v>0</v>
      </c>
      <c r="I5" s="3">
        <v>0</v>
      </c>
      <c r="J5" s="6">
        <f t="shared" ref="J5:J6" si="0">H5*I5</f>
        <v>0</v>
      </c>
      <c r="K5" s="11">
        <v>0</v>
      </c>
      <c r="L5" s="3">
        <v>0</v>
      </c>
      <c r="M5" s="6">
        <f t="shared" ref="M5:M6" si="1">K5*L5</f>
        <v>0</v>
      </c>
    </row>
    <row r="6" spans="1:13" ht="15" x14ac:dyDescent="0.35">
      <c r="A6" s="1" t="s">
        <v>8</v>
      </c>
      <c r="B6" s="13">
        <v>0</v>
      </c>
      <c r="C6" s="3">
        <v>0</v>
      </c>
      <c r="D6" s="3">
        <v>0</v>
      </c>
      <c r="E6" s="8">
        <v>0</v>
      </c>
      <c r="F6" s="3">
        <v>0</v>
      </c>
      <c r="G6" s="6">
        <f>E6*F6</f>
        <v>0</v>
      </c>
      <c r="H6" s="11">
        <v>0</v>
      </c>
      <c r="I6" s="3">
        <v>0</v>
      </c>
      <c r="J6" s="6">
        <f t="shared" si="0"/>
        <v>0</v>
      </c>
      <c r="K6" s="11">
        <v>0</v>
      </c>
      <c r="L6" s="3">
        <v>0</v>
      </c>
      <c r="M6" s="6">
        <f t="shared" si="1"/>
        <v>0</v>
      </c>
    </row>
    <row r="7" spans="1:13" ht="15" x14ac:dyDescent="0.35">
      <c r="A7" s="4" t="s">
        <v>9</v>
      </c>
      <c r="B7" s="13">
        <f>SUM(B4:B6)</f>
        <v>5737442</v>
      </c>
      <c r="C7" s="3">
        <f>SUM(C4:C6)</f>
        <v>33503</v>
      </c>
      <c r="D7" s="3">
        <f>SUM(D4:D6)</f>
        <v>0</v>
      </c>
      <c r="E7" s="10">
        <f>SUM(E4:E6)</f>
        <v>9928</v>
      </c>
      <c r="F7" s="3" t="s">
        <v>16</v>
      </c>
      <c r="G7" s="6">
        <f>SUM(G4:G6)</f>
        <v>6156104.6000000006</v>
      </c>
      <c r="H7" s="12">
        <f t="shared" ref="H7:M7" si="2">SUM(H4:H6)</f>
        <v>4964</v>
      </c>
      <c r="I7" s="3" t="s">
        <v>16</v>
      </c>
      <c r="J7" s="6">
        <f t="shared" si="2"/>
        <v>6043769.2800000003</v>
      </c>
      <c r="K7" s="12">
        <f t="shared" si="2"/>
        <v>4964</v>
      </c>
      <c r="L7" s="3" t="s">
        <v>16</v>
      </c>
      <c r="M7" s="6">
        <f t="shared" si="2"/>
        <v>6145680.2000000002</v>
      </c>
    </row>
    <row r="11" spans="1:13" x14ac:dyDescent="0.3">
      <c r="A11" s="5" t="s">
        <v>17</v>
      </c>
      <c r="B11" s="108" t="s">
        <v>2</v>
      </c>
      <c r="C11" s="108"/>
      <c r="D11" s="108"/>
      <c r="E11" s="108" t="s">
        <v>3</v>
      </c>
      <c r="F11" s="108"/>
      <c r="G11" s="108"/>
      <c r="H11" s="108" t="s">
        <v>4</v>
      </c>
      <c r="I11" s="108"/>
      <c r="J11" s="108"/>
      <c r="K11" s="108" t="s">
        <v>5</v>
      </c>
      <c r="L11" s="108"/>
      <c r="M11" s="108"/>
    </row>
    <row r="12" spans="1:13" x14ac:dyDescent="0.3">
      <c r="A12" s="5" t="s">
        <v>1</v>
      </c>
      <c r="B12" s="22" t="s">
        <v>10</v>
      </c>
      <c r="C12" s="22" t="s">
        <v>11</v>
      </c>
      <c r="D12" s="22" t="s">
        <v>12</v>
      </c>
      <c r="E12" s="22" t="s">
        <v>13</v>
      </c>
      <c r="F12" s="22" t="s">
        <v>14</v>
      </c>
      <c r="G12" s="22" t="s">
        <v>15</v>
      </c>
      <c r="H12" s="22" t="s">
        <v>13</v>
      </c>
      <c r="I12" s="22" t="s">
        <v>14</v>
      </c>
      <c r="J12" s="22" t="s">
        <v>15</v>
      </c>
      <c r="K12" s="22" t="s">
        <v>13</v>
      </c>
      <c r="L12" s="22" t="s">
        <v>14</v>
      </c>
      <c r="M12" s="22" t="s">
        <v>15</v>
      </c>
    </row>
    <row r="13" spans="1:13" ht="15" x14ac:dyDescent="0.35">
      <c r="A13" s="1" t="s">
        <v>18</v>
      </c>
      <c r="B13" s="19">
        <v>691416</v>
      </c>
      <c r="C13" s="18">
        <v>0</v>
      </c>
      <c r="D13" s="18">
        <v>0</v>
      </c>
      <c r="E13" s="20">
        <v>0</v>
      </c>
      <c r="F13" s="18">
        <v>0</v>
      </c>
      <c r="G13" s="21">
        <v>0</v>
      </c>
      <c r="H13" s="20">
        <v>0</v>
      </c>
      <c r="I13" s="18">
        <v>0</v>
      </c>
      <c r="J13" s="21">
        <v>0</v>
      </c>
      <c r="K13" s="20">
        <v>0</v>
      </c>
      <c r="L13" s="18">
        <v>0</v>
      </c>
      <c r="M13" s="21">
        <v>0</v>
      </c>
    </row>
    <row r="14" spans="1:13" ht="15" x14ac:dyDescent="0.35">
      <c r="A14" s="1" t="s">
        <v>19</v>
      </c>
      <c r="B14" s="9">
        <v>180000</v>
      </c>
      <c r="C14">
        <v>0</v>
      </c>
      <c r="D14">
        <v>0</v>
      </c>
      <c r="E14" s="8">
        <v>0</v>
      </c>
      <c r="F14">
        <v>0</v>
      </c>
      <c r="G14" s="7">
        <v>0</v>
      </c>
      <c r="H14" s="8">
        <v>0</v>
      </c>
      <c r="I14">
        <v>0</v>
      </c>
      <c r="J14" s="7">
        <v>0</v>
      </c>
      <c r="K14" s="8">
        <v>0</v>
      </c>
      <c r="L14">
        <v>0</v>
      </c>
      <c r="M14" s="7">
        <v>0</v>
      </c>
    </row>
    <row r="15" spans="1:13" ht="15" x14ac:dyDescent="0.35">
      <c r="A15" s="1" t="s">
        <v>20</v>
      </c>
      <c r="B15" s="9">
        <v>1875000</v>
      </c>
      <c r="C15">
        <v>0</v>
      </c>
      <c r="D15">
        <v>0</v>
      </c>
      <c r="E15" s="8">
        <v>0</v>
      </c>
      <c r="F15">
        <v>0</v>
      </c>
      <c r="G15" s="7">
        <v>0</v>
      </c>
      <c r="H15" s="8">
        <v>0</v>
      </c>
      <c r="I15">
        <v>0</v>
      </c>
      <c r="J15" s="7">
        <v>0</v>
      </c>
      <c r="K15" s="8">
        <v>0</v>
      </c>
      <c r="L15">
        <v>0</v>
      </c>
      <c r="M15" s="7">
        <v>0</v>
      </c>
    </row>
    <row r="16" spans="1:13" ht="15" x14ac:dyDescent="0.35">
      <c r="A16" s="4" t="s">
        <v>21</v>
      </c>
      <c r="B16" s="9">
        <f>SUM(B13:B15)</f>
        <v>2746416</v>
      </c>
      <c r="C16" s="7">
        <f t="shared" ref="C16:M16" si="3">SUM(C13:C15)</f>
        <v>0</v>
      </c>
      <c r="D16" s="7">
        <f t="shared" si="3"/>
        <v>0</v>
      </c>
      <c r="E16" s="9">
        <f t="shared" si="3"/>
        <v>0</v>
      </c>
      <c r="F16" s="7">
        <f t="shared" si="3"/>
        <v>0</v>
      </c>
      <c r="G16" s="7">
        <f t="shared" si="3"/>
        <v>0</v>
      </c>
      <c r="H16" s="9">
        <f t="shared" si="3"/>
        <v>0</v>
      </c>
      <c r="I16" s="7">
        <f t="shared" si="3"/>
        <v>0</v>
      </c>
      <c r="J16" s="7">
        <f t="shared" si="3"/>
        <v>0</v>
      </c>
      <c r="K16" s="9">
        <f t="shared" si="3"/>
        <v>0</v>
      </c>
      <c r="L16" s="7">
        <f t="shared" si="3"/>
        <v>0</v>
      </c>
      <c r="M16" s="7">
        <f t="shared" si="3"/>
        <v>0</v>
      </c>
    </row>
  </sheetData>
  <mergeCells count="9">
    <mergeCell ref="B11:D11"/>
    <mergeCell ref="E11:G11"/>
    <mergeCell ref="H11:J11"/>
    <mergeCell ref="K11:M11"/>
    <mergeCell ref="E1:G1"/>
    <mergeCell ref="E2:G2"/>
    <mergeCell ref="H2:J2"/>
    <mergeCell ref="K2:M2"/>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F54B-A9FB-43B6-BE9D-BF9E01AE2C0D}">
  <dimension ref="A1:M37"/>
  <sheetViews>
    <sheetView topLeftCell="A4" workbookViewId="0">
      <selection activeCell="B37" sqref="B37"/>
    </sheetView>
  </sheetViews>
  <sheetFormatPr defaultRowHeight="14.4" x14ac:dyDescent="0.3"/>
  <cols>
    <col min="1" max="1" width="32.6640625" bestFit="1" customWidth="1"/>
    <col min="2" max="2" width="20.5546875" bestFit="1" customWidth="1"/>
    <col min="3" max="3" width="14.33203125" bestFit="1" customWidth="1"/>
    <col min="4" max="4" width="11.5546875" bestFit="1" customWidth="1"/>
    <col min="5" max="5" width="12.44140625" bestFit="1" customWidth="1"/>
    <col min="6" max="6" width="23.6640625" bestFit="1" customWidth="1"/>
    <col min="7" max="7" width="23.109375" bestFit="1" customWidth="1"/>
    <col min="8" max="8" width="22.44140625" bestFit="1" customWidth="1"/>
    <col min="9" max="9" width="17" bestFit="1" customWidth="1"/>
  </cols>
  <sheetData>
    <row r="1" spans="1:13" x14ac:dyDescent="0.3">
      <c r="A1" s="5" t="s">
        <v>22</v>
      </c>
    </row>
    <row r="2" spans="1:13" x14ac:dyDescent="0.3">
      <c r="B2" s="5"/>
      <c r="C2" s="110" t="s">
        <v>2</v>
      </c>
      <c r="D2" s="108"/>
      <c r="E2" s="112"/>
      <c r="F2" s="110" t="s">
        <v>3</v>
      </c>
      <c r="G2" s="108"/>
      <c r="H2" s="30" t="s">
        <v>4</v>
      </c>
      <c r="I2" s="30" t="s">
        <v>5</v>
      </c>
    </row>
    <row r="3" spans="1:13" x14ac:dyDescent="0.3">
      <c r="A3" s="5" t="s">
        <v>23</v>
      </c>
      <c r="B3" s="5" t="s">
        <v>29</v>
      </c>
      <c r="C3" s="38" t="s">
        <v>10</v>
      </c>
      <c r="D3" s="40" t="s">
        <v>11</v>
      </c>
      <c r="E3" s="40" t="s">
        <v>12</v>
      </c>
      <c r="F3" s="39" t="s">
        <v>37</v>
      </c>
      <c r="G3" s="40" t="s">
        <v>36</v>
      </c>
      <c r="H3" s="38" t="s">
        <v>35</v>
      </c>
      <c r="I3" s="38" t="s">
        <v>35</v>
      </c>
    </row>
    <row r="4" spans="1:13" x14ac:dyDescent="0.3">
      <c r="A4" t="s">
        <v>24</v>
      </c>
      <c r="B4" t="s">
        <v>30</v>
      </c>
      <c r="C4" s="34">
        <v>24000</v>
      </c>
      <c r="D4" s="25">
        <v>0</v>
      </c>
      <c r="E4" s="25">
        <v>0</v>
      </c>
      <c r="F4" s="31">
        <v>24000</v>
      </c>
      <c r="G4" s="32">
        <v>12000</v>
      </c>
      <c r="H4" s="34">
        <v>12000</v>
      </c>
      <c r="I4" s="34">
        <v>12000</v>
      </c>
      <c r="M4" t="s">
        <v>68</v>
      </c>
    </row>
    <row r="5" spans="1:13" x14ac:dyDescent="0.3">
      <c r="A5" t="s">
        <v>25</v>
      </c>
      <c r="B5" t="s">
        <v>30</v>
      </c>
      <c r="C5" s="34">
        <v>216000</v>
      </c>
      <c r="D5" s="25">
        <v>0</v>
      </c>
      <c r="E5" s="25">
        <v>0</v>
      </c>
      <c r="F5" s="31">
        <v>216000</v>
      </c>
      <c r="G5" s="32">
        <v>108000</v>
      </c>
      <c r="H5" s="34">
        <v>108000</v>
      </c>
      <c r="I5" s="34">
        <v>108000</v>
      </c>
      <c r="M5" t="s">
        <v>65</v>
      </c>
    </row>
    <row r="6" spans="1:13" x14ac:dyDescent="0.3">
      <c r="A6" t="s">
        <v>25</v>
      </c>
      <c r="B6" t="s">
        <v>31</v>
      </c>
      <c r="C6" s="34">
        <v>360000</v>
      </c>
      <c r="D6" s="25">
        <v>0</v>
      </c>
      <c r="E6" s="25">
        <v>0</v>
      </c>
      <c r="F6" s="31">
        <v>360000</v>
      </c>
      <c r="G6" s="32">
        <v>180000</v>
      </c>
      <c r="H6" s="34">
        <v>180000</v>
      </c>
      <c r="I6" s="34">
        <v>180000</v>
      </c>
      <c r="M6" t="s">
        <v>66</v>
      </c>
    </row>
    <row r="7" spans="1:13" x14ac:dyDescent="0.3">
      <c r="A7" t="s">
        <v>25</v>
      </c>
      <c r="B7" t="s">
        <v>32</v>
      </c>
      <c r="C7" s="34">
        <v>680000</v>
      </c>
      <c r="D7" s="25">
        <v>0</v>
      </c>
      <c r="E7" s="25">
        <v>0</v>
      </c>
      <c r="F7" s="31">
        <v>680000</v>
      </c>
      <c r="G7" s="32">
        <v>340000</v>
      </c>
      <c r="H7" s="34">
        <v>340000</v>
      </c>
      <c r="I7" s="34">
        <v>340000</v>
      </c>
      <c r="M7" t="s">
        <v>67</v>
      </c>
    </row>
    <row r="8" spans="1:13" x14ac:dyDescent="0.3">
      <c r="A8" t="s">
        <v>26</v>
      </c>
      <c r="B8" t="s">
        <v>33</v>
      </c>
      <c r="C8" s="34">
        <v>420000</v>
      </c>
      <c r="D8" s="25">
        <v>0</v>
      </c>
      <c r="E8" s="25">
        <v>0</v>
      </c>
      <c r="F8" s="31">
        <v>420000</v>
      </c>
      <c r="G8" s="32">
        <v>210000</v>
      </c>
      <c r="H8" s="34">
        <v>210000</v>
      </c>
      <c r="I8" s="34">
        <v>210000</v>
      </c>
    </row>
    <row r="9" spans="1:13" x14ac:dyDescent="0.3">
      <c r="A9" t="s">
        <v>27</v>
      </c>
      <c r="B9" t="s">
        <v>34</v>
      </c>
      <c r="C9" s="34">
        <v>1010000</v>
      </c>
      <c r="D9" s="25">
        <v>0</v>
      </c>
      <c r="E9" s="25">
        <v>0</v>
      </c>
      <c r="F9" s="31">
        <v>1010000</v>
      </c>
      <c r="G9" s="32">
        <v>1010000</v>
      </c>
      <c r="H9" s="34">
        <v>1010000</v>
      </c>
      <c r="I9" s="34">
        <v>1010000</v>
      </c>
    </row>
    <row r="10" spans="1:13" x14ac:dyDescent="0.3">
      <c r="A10" t="s">
        <v>28</v>
      </c>
      <c r="B10" t="s">
        <v>34</v>
      </c>
      <c r="C10" s="35">
        <v>371719</v>
      </c>
      <c r="D10" s="29">
        <v>0</v>
      </c>
      <c r="E10" s="29">
        <v>0</v>
      </c>
      <c r="F10" s="33">
        <v>0</v>
      </c>
      <c r="G10" s="29">
        <v>609607.6</v>
      </c>
      <c r="H10" s="35">
        <v>1235994.28</v>
      </c>
      <c r="I10" s="35">
        <v>1236043.2</v>
      </c>
    </row>
    <row r="11" spans="1:13" x14ac:dyDescent="0.3">
      <c r="A11" s="113" t="s">
        <v>43</v>
      </c>
      <c r="B11" s="113"/>
      <c r="C11" s="34">
        <f>SUM(C4:C10)</f>
        <v>3081719</v>
      </c>
      <c r="D11" s="25">
        <f>SUM(D4:D10)</f>
        <v>0</v>
      </c>
      <c r="E11" s="25">
        <f>SUM(E4:E10)</f>
        <v>0</v>
      </c>
      <c r="F11" s="31">
        <f>SUM(F4:F10)</f>
        <v>2710000</v>
      </c>
      <c r="G11" s="32">
        <f>SUM(G4:G10)</f>
        <v>2469607.6</v>
      </c>
      <c r="H11" s="34">
        <f t="shared" ref="H11:I11" si="0">SUM(H4:H10)</f>
        <v>3095994.2800000003</v>
      </c>
      <c r="I11" s="34">
        <f t="shared" si="0"/>
        <v>3096043.2</v>
      </c>
    </row>
    <row r="13" spans="1:13" x14ac:dyDescent="0.3">
      <c r="A13" s="5" t="s">
        <v>38</v>
      </c>
    </row>
    <row r="14" spans="1:13" x14ac:dyDescent="0.3">
      <c r="C14" s="110" t="s">
        <v>2</v>
      </c>
      <c r="D14" s="108"/>
      <c r="E14" s="108"/>
      <c r="F14" s="110" t="s">
        <v>3</v>
      </c>
      <c r="G14" s="112"/>
      <c r="H14" s="30" t="s">
        <v>4</v>
      </c>
      <c r="I14" s="30" t="s">
        <v>5</v>
      </c>
    </row>
    <row r="15" spans="1:13" x14ac:dyDescent="0.3">
      <c r="A15" s="5" t="s">
        <v>38</v>
      </c>
      <c r="B15" s="5" t="s">
        <v>29</v>
      </c>
      <c r="C15" s="38" t="s">
        <v>10</v>
      </c>
      <c r="D15" s="40" t="s">
        <v>11</v>
      </c>
      <c r="E15" s="40" t="s">
        <v>12</v>
      </c>
      <c r="F15" s="39" t="s">
        <v>37</v>
      </c>
      <c r="G15" s="41" t="s">
        <v>36</v>
      </c>
      <c r="H15" s="38" t="s">
        <v>35</v>
      </c>
      <c r="I15" s="38" t="s">
        <v>35</v>
      </c>
    </row>
    <row r="16" spans="1:13" x14ac:dyDescent="0.3">
      <c r="A16" t="s">
        <v>39</v>
      </c>
      <c r="B16" t="s">
        <v>34</v>
      </c>
      <c r="C16" s="34">
        <v>4392139</v>
      </c>
      <c r="D16" s="32">
        <v>0</v>
      </c>
      <c r="E16" s="32">
        <v>0</v>
      </c>
      <c r="F16" s="31">
        <v>0</v>
      </c>
      <c r="G16" s="36">
        <v>0</v>
      </c>
      <c r="H16" s="34">
        <v>2947775</v>
      </c>
      <c r="I16" s="34">
        <v>3049637</v>
      </c>
    </row>
    <row r="17" spans="1:9" x14ac:dyDescent="0.3">
      <c r="A17" t="s">
        <v>40</v>
      </c>
      <c r="B17" t="s">
        <v>34</v>
      </c>
      <c r="C17" s="34">
        <v>808053</v>
      </c>
      <c r="D17" s="32">
        <v>33503</v>
      </c>
      <c r="E17" s="32">
        <v>0</v>
      </c>
      <c r="F17" s="31">
        <v>774550</v>
      </c>
      <c r="G17" s="36">
        <v>0</v>
      </c>
      <c r="H17" s="34">
        <v>0</v>
      </c>
      <c r="I17" s="34">
        <v>0</v>
      </c>
    </row>
    <row r="18" spans="1:9" x14ac:dyDescent="0.3">
      <c r="A18" t="s">
        <v>41</v>
      </c>
      <c r="B18" t="s">
        <v>34</v>
      </c>
      <c r="C18" s="35">
        <v>201947</v>
      </c>
      <c r="D18" s="29">
        <v>0</v>
      </c>
      <c r="E18" s="29">
        <v>0</v>
      </c>
      <c r="F18" s="33">
        <v>201947</v>
      </c>
      <c r="G18" s="37">
        <v>0</v>
      </c>
      <c r="H18" s="35">
        <v>0</v>
      </c>
      <c r="I18" s="35">
        <v>0</v>
      </c>
    </row>
    <row r="19" spans="1:9" x14ac:dyDescent="0.3">
      <c r="A19" s="113" t="s">
        <v>42</v>
      </c>
      <c r="B19" s="113"/>
      <c r="C19" s="34">
        <f>SUM(C16:C18)</f>
        <v>5402139</v>
      </c>
      <c r="D19" s="32">
        <f t="shared" ref="D19:I19" si="1">SUM(D16:D18)</f>
        <v>33503</v>
      </c>
      <c r="E19" s="32">
        <f t="shared" si="1"/>
        <v>0</v>
      </c>
      <c r="F19" s="31">
        <f t="shared" si="1"/>
        <v>976497</v>
      </c>
      <c r="G19" s="36">
        <f t="shared" si="1"/>
        <v>0</v>
      </c>
      <c r="H19" s="34">
        <f t="shared" si="1"/>
        <v>2947775</v>
      </c>
      <c r="I19" s="34">
        <f t="shared" si="1"/>
        <v>3049637</v>
      </c>
    </row>
    <row r="21" spans="1:9" x14ac:dyDescent="0.3">
      <c r="A21" s="5" t="s">
        <v>47</v>
      </c>
    </row>
    <row r="22" spans="1:9" x14ac:dyDescent="0.3">
      <c r="C22" s="110" t="s">
        <v>2</v>
      </c>
      <c r="D22" s="108"/>
      <c r="E22" s="108"/>
      <c r="F22" s="110" t="s">
        <v>3</v>
      </c>
      <c r="G22" s="108"/>
      <c r="H22" s="30" t="s">
        <v>4</v>
      </c>
      <c r="I22" s="30" t="s">
        <v>5</v>
      </c>
    </row>
    <row r="23" spans="1:9" x14ac:dyDescent="0.3">
      <c r="A23" s="111" t="s">
        <v>47</v>
      </c>
      <c r="B23" s="111"/>
      <c r="C23" s="38" t="s">
        <v>10</v>
      </c>
      <c r="D23" s="40" t="s">
        <v>11</v>
      </c>
      <c r="E23" s="40" t="s">
        <v>12</v>
      </c>
      <c r="F23" s="116" t="s">
        <v>52</v>
      </c>
      <c r="G23" s="117"/>
      <c r="H23" s="38" t="s">
        <v>53</v>
      </c>
      <c r="I23" s="38" t="s">
        <v>53</v>
      </c>
    </row>
    <row r="24" spans="1:9" x14ac:dyDescent="0.3">
      <c r="A24" s="111" t="s">
        <v>49</v>
      </c>
      <c r="B24" s="111"/>
      <c r="C24" s="34">
        <v>0</v>
      </c>
      <c r="D24" s="32">
        <v>0</v>
      </c>
      <c r="E24" s="32">
        <v>0</v>
      </c>
      <c r="F24" s="114">
        <v>0</v>
      </c>
      <c r="G24" s="115"/>
      <c r="H24" s="34">
        <v>0</v>
      </c>
      <c r="I24" s="34">
        <v>0</v>
      </c>
    </row>
    <row r="25" spans="1:9" x14ac:dyDescent="0.3">
      <c r="A25" s="111" t="s">
        <v>48</v>
      </c>
      <c r="B25" s="111"/>
      <c r="C25" s="34">
        <v>5737442</v>
      </c>
      <c r="D25" s="32">
        <v>33503</v>
      </c>
      <c r="E25" s="32">
        <v>0</v>
      </c>
      <c r="F25" s="114">
        <f>'Operating &amp; Capital Section v1a'!G7</f>
        <v>6156104.6000000006</v>
      </c>
      <c r="G25" s="115"/>
      <c r="H25" s="34">
        <f>'Operating &amp; Capital Section v1a'!J7</f>
        <v>6043769.2800000003</v>
      </c>
      <c r="I25" s="34">
        <f>'Operating &amp; Capital Section v1a'!M7</f>
        <v>6145680.2000000002</v>
      </c>
    </row>
    <row r="26" spans="1:9" x14ac:dyDescent="0.3">
      <c r="A26" s="111" t="s">
        <v>50</v>
      </c>
      <c r="B26" s="111"/>
      <c r="C26" s="35">
        <v>2746416</v>
      </c>
      <c r="D26" s="29">
        <v>0</v>
      </c>
      <c r="E26" s="29">
        <v>0</v>
      </c>
      <c r="F26" s="118">
        <f>'Operating &amp; Capital Section v1a'!G16</f>
        <v>0</v>
      </c>
      <c r="G26" s="119"/>
      <c r="H26" s="35">
        <f>'Operating &amp; Capital Section v1a'!J16</f>
        <v>0</v>
      </c>
      <c r="I26" s="35">
        <f>'Operating &amp; Capital Section v1a'!M16</f>
        <v>0</v>
      </c>
    </row>
    <row r="27" spans="1:9" x14ac:dyDescent="0.3">
      <c r="C27" s="34">
        <f>SUM(C24:C26)</f>
        <v>8483858</v>
      </c>
      <c r="D27" s="32">
        <f t="shared" ref="D27:F27" si="2">SUM(D24:D26)</f>
        <v>33503</v>
      </c>
      <c r="E27" s="32">
        <f t="shared" si="2"/>
        <v>0</v>
      </c>
      <c r="F27" s="114">
        <f t="shared" si="2"/>
        <v>6156104.6000000006</v>
      </c>
      <c r="G27" s="115"/>
      <c r="H27" s="34">
        <f>SUM(H24:H26)</f>
        <v>6043769.2800000003</v>
      </c>
      <c r="I27" s="34">
        <f>SUM(I24:I26)</f>
        <v>6145680.2000000002</v>
      </c>
    </row>
    <row r="30" spans="1:9" x14ac:dyDescent="0.3">
      <c r="A30" s="26" t="s">
        <v>55</v>
      </c>
      <c r="B30" s="27"/>
    </row>
    <row r="31" spans="1:9" x14ac:dyDescent="0.3">
      <c r="A31" s="27"/>
      <c r="B31" s="27"/>
    </row>
    <row r="32" spans="1:9" x14ac:dyDescent="0.3">
      <c r="A32" s="27" t="s">
        <v>60</v>
      </c>
      <c r="B32" s="28">
        <f>F11</f>
        <v>2710000</v>
      </c>
    </row>
    <row r="33" spans="1:2" x14ac:dyDescent="0.3">
      <c r="A33" s="27" t="s">
        <v>61</v>
      </c>
      <c r="B33" s="28">
        <f>G11</f>
        <v>2469607.6</v>
      </c>
    </row>
    <row r="34" spans="1:2" x14ac:dyDescent="0.3">
      <c r="A34" s="27" t="s">
        <v>62</v>
      </c>
      <c r="B34" s="28">
        <f>F19</f>
        <v>976497</v>
      </c>
    </row>
    <row r="35" spans="1:2" x14ac:dyDescent="0.3">
      <c r="A35" s="27" t="s">
        <v>63</v>
      </c>
      <c r="B35" s="28">
        <f>G19</f>
        <v>0</v>
      </c>
    </row>
    <row r="36" spans="1:2" x14ac:dyDescent="0.3">
      <c r="A36" s="27" t="s">
        <v>58</v>
      </c>
      <c r="B36" s="28">
        <f>SUM(B32:B35)</f>
        <v>6156104.5999999996</v>
      </c>
    </row>
    <row r="37" spans="1:2" x14ac:dyDescent="0.3">
      <c r="A37" s="27" t="s">
        <v>54</v>
      </c>
      <c r="B37" s="25">
        <f>F27</f>
        <v>6156104.6000000006</v>
      </c>
    </row>
  </sheetData>
  <mergeCells count="17">
    <mergeCell ref="F27:G27"/>
    <mergeCell ref="F22:G22"/>
    <mergeCell ref="F23:G23"/>
    <mergeCell ref="F24:G24"/>
    <mergeCell ref="F25:G25"/>
    <mergeCell ref="F26:G26"/>
    <mergeCell ref="C2:E2"/>
    <mergeCell ref="F2:G2"/>
    <mergeCell ref="A19:B19"/>
    <mergeCell ref="A11:B11"/>
    <mergeCell ref="C14:E14"/>
    <mergeCell ref="F14:G14"/>
    <mergeCell ref="C22:E22"/>
    <mergeCell ref="A23:B23"/>
    <mergeCell ref="A24:B24"/>
    <mergeCell ref="A25:B25"/>
    <mergeCell ref="A26:B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70FC0-6D68-472C-88B7-5A0E5AF751A7}">
  <sheetPr>
    <tabColor theme="9" tint="0.39997558519241921"/>
    <pageSetUpPr fitToPage="1"/>
  </sheetPr>
  <dimension ref="A1:U30"/>
  <sheetViews>
    <sheetView tabSelected="1" workbookViewId="0">
      <selection activeCell="A20" sqref="A20"/>
    </sheetView>
  </sheetViews>
  <sheetFormatPr defaultColWidth="9.109375" defaultRowHeight="14.4" x14ac:dyDescent="0.3"/>
  <cols>
    <col min="1" max="1" width="58.5546875" style="75" customWidth="1"/>
    <col min="2" max="3" width="14.88671875" style="75" customWidth="1"/>
    <col min="4" max="4" width="10.6640625" style="75" customWidth="1"/>
    <col min="5" max="5" width="12.5546875" style="75" customWidth="1"/>
    <col min="6" max="6" width="12.88671875" style="75" bestFit="1" customWidth="1"/>
    <col min="7" max="7" width="13.44140625" style="75" customWidth="1"/>
    <col min="8" max="8" width="10.6640625" style="75" customWidth="1"/>
    <col min="9" max="10" width="12.88671875" style="75" customWidth="1"/>
    <col min="11" max="11" width="13.44140625" style="75" customWidth="1"/>
    <col min="12" max="12" width="10.6640625" style="75" customWidth="1"/>
    <col min="13" max="13" width="12.88671875" style="75" customWidth="1"/>
    <col min="14" max="21" width="13.109375" style="75" customWidth="1"/>
    <col min="22" max="16384" width="9.109375" style="75"/>
  </cols>
  <sheetData>
    <row r="1" spans="1:21" ht="21.75" customHeight="1" x14ac:dyDescent="0.3">
      <c r="A1" s="105" t="s">
        <v>89</v>
      </c>
      <c r="B1" s="105"/>
      <c r="C1" s="105"/>
      <c r="D1" s="105"/>
      <c r="E1" s="105"/>
      <c r="F1" s="105"/>
      <c r="G1" s="105"/>
      <c r="H1" s="105"/>
      <c r="I1" s="105"/>
      <c r="J1" s="105"/>
      <c r="K1" s="105"/>
      <c r="L1" s="105"/>
      <c r="M1" s="105"/>
      <c r="N1" s="105"/>
      <c r="O1" s="105"/>
    </row>
    <row r="2" spans="1:21" ht="22.5" customHeight="1" x14ac:dyDescent="0.3">
      <c r="A2" s="106" t="s">
        <v>104</v>
      </c>
      <c r="B2" s="106"/>
      <c r="C2" s="106"/>
      <c r="D2" s="106"/>
      <c r="E2" s="106"/>
      <c r="F2" s="106"/>
      <c r="G2" s="106"/>
      <c r="H2" s="106"/>
      <c r="I2" s="106"/>
      <c r="J2" s="106"/>
      <c r="K2" s="106"/>
      <c r="L2" s="106"/>
      <c r="M2" s="106"/>
      <c r="N2" s="106"/>
      <c r="O2" s="106"/>
    </row>
    <row r="3" spans="1:21" ht="18.75" customHeight="1" x14ac:dyDescent="0.3">
      <c r="A3" s="126" t="s">
        <v>90</v>
      </c>
      <c r="B3" s="126"/>
      <c r="C3" s="126"/>
      <c r="D3" s="126"/>
      <c r="E3" s="126"/>
      <c r="F3" s="126"/>
      <c r="G3" s="126"/>
      <c r="H3" s="126"/>
      <c r="I3" s="126"/>
      <c r="J3" s="126"/>
      <c r="K3" s="126"/>
      <c r="L3" s="126"/>
      <c r="M3" s="126"/>
      <c r="N3" s="126"/>
      <c r="O3" s="126"/>
    </row>
    <row r="4" spans="1:21" x14ac:dyDescent="0.3">
      <c r="A4" s="120" t="s">
        <v>84</v>
      </c>
      <c r="B4" s="121"/>
      <c r="C4" s="121"/>
      <c r="D4" s="121"/>
      <c r="E4" s="121"/>
      <c r="F4" s="121"/>
      <c r="G4" s="121"/>
      <c r="H4" s="121"/>
      <c r="I4" s="121"/>
      <c r="J4" s="121"/>
      <c r="K4" s="121"/>
      <c r="L4" s="121"/>
      <c r="M4" s="121"/>
      <c r="N4" s="121"/>
      <c r="O4" s="122"/>
    </row>
    <row r="5" spans="1:21" ht="35.25" customHeight="1" x14ac:dyDescent="0.3">
      <c r="A5" s="127" t="s">
        <v>102</v>
      </c>
      <c r="B5" s="128"/>
      <c r="C5" s="128"/>
      <c r="D5" s="128"/>
      <c r="E5" s="128"/>
      <c r="F5" s="128"/>
      <c r="G5" s="128"/>
      <c r="H5" s="128"/>
      <c r="I5" s="128"/>
      <c r="J5" s="128"/>
      <c r="K5" s="128"/>
      <c r="L5" s="128"/>
      <c r="M5" s="128"/>
      <c r="N5" s="128"/>
      <c r="O5" s="129"/>
    </row>
    <row r="6" spans="1:21" ht="6.75" customHeight="1" x14ac:dyDescent="0.3">
      <c r="A6" s="89"/>
      <c r="B6" s="89"/>
      <c r="C6" s="89"/>
      <c r="D6" s="89"/>
      <c r="E6" s="89"/>
      <c r="F6" s="89"/>
      <c r="G6" s="89"/>
      <c r="H6" s="89"/>
      <c r="I6" s="89"/>
      <c r="J6" s="89"/>
      <c r="K6" s="89"/>
      <c r="L6" s="89"/>
      <c r="M6" s="89"/>
      <c r="N6" s="89"/>
      <c r="O6" s="89"/>
    </row>
    <row r="7" spans="1:21" ht="18" x14ac:dyDescent="0.35">
      <c r="A7" s="77" t="s">
        <v>97</v>
      </c>
      <c r="B7" s="103" t="s">
        <v>98</v>
      </c>
      <c r="C7" s="104"/>
      <c r="D7" s="104"/>
      <c r="E7" s="104"/>
      <c r="F7" s="104" t="s">
        <v>91</v>
      </c>
      <c r="G7" s="104"/>
      <c r="H7" s="104"/>
      <c r="I7" s="104"/>
      <c r="J7" s="104" t="s">
        <v>99</v>
      </c>
      <c r="K7" s="104"/>
      <c r="L7" s="104"/>
      <c r="M7" s="104"/>
      <c r="N7" s="104" t="s">
        <v>100</v>
      </c>
      <c r="O7" s="104"/>
      <c r="P7" s="104"/>
      <c r="Q7" s="104"/>
      <c r="R7" s="104" t="s">
        <v>101</v>
      </c>
      <c r="S7" s="104"/>
      <c r="T7" s="104"/>
      <c r="U7" s="104"/>
    </row>
    <row r="8" spans="1:21" ht="30" customHeight="1" x14ac:dyDescent="0.3">
      <c r="A8" s="69" t="str">
        <f>'[1]Current Year Personnel'!A8</f>
        <v>Salaried Staff (FTE) Description</v>
      </c>
      <c r="B8" s="71" t="s">
        <v>74</v>
      </c>
      <c r="C8" s="71" t="s">
        <v>75</v>
      </c>
      <c r="D8" s="71" t="s">
        <v>76</v>
      </c>
      <c r="E8" s="71" t="s">
        <v>15</v>
      </c>
      <c r="F8" s="71" t="s">
        <v>74</v>
      </c>
      <c r="G8" s="71" t="s">
        <v>75</v>
      </c>
      <c r="H8" s="71" t="s">
        <v>76</v>
      </c>
      <c r="I8" s="71" t="s">
        <v>15</v>
      </c>
      <c r="J8" s="71" t="s">
        <v>74</v>
      </c>
      <c r="K8" s="71" t="s">
        <v>75</v>
      </c>
      <c r="L8" s="71" t="s">
        <v>76</v>
      </c>
      <c r="M8" s="71" t="s">
        <v>15</v>
      </c>
      <c r="N8" s="71" t="s">
        <v>74</v>
      </c>
      <c r="O8" s="71" t="s">
        <v>75</v>
      </c>
      <c r="P8" s="71" t="s">
        <v>76</v>
      </c>
      <c r="Q8" s="71" t="s">
        <v>15</v>
      </c>
      <c r="R8" s="71" t="s">
        <v>74</v>
      </c>
      <c r="S8" s="71" t="s">
        <v>75</v>
      </c>
      <c r="T8" s="71" t="s">
        <v>76</v>
      </c>
      <c r="U8" s="71" t="s">
        <v>15</v>
      </c>
    </row>
    <row r="9" spans="1:21" x14ac:dyDescent="0.3">
      <c r="A9" s="88"/>
      <c r="B9" s="72">
        <v>0</v>
      </c>
      <c r="C9" s="72">
        <v>0</v>
      </c>
      <c r="D9" s="72">
        <v>0</v>
      </c>
      <c r="E9" s="73">
        <f>B9*(C9+D9)</f>
        <v>0</v>
      </c>
      <c r="F9" s="72">
        <v>0</v>
      </c>
      <c r="G9" s="72">
        <v>0</v>
      </c>
      <c r="H9" s="72">
        <v>0</v>
      </c>
      <c r="I9" s="73">
        <f t="shared" ref="I9" si="0">F9*(G9+H9)</f>
        <v>0</v>
      </c>
      <c r="J9" s="72">
        <v>0</v>
      </c>
      <c r="K9" s="72">
        <v>0</v>
      </c>
      <c r="L9" s="72">
        <v>0</v>
      </c>
      <c r="M9" s="73">
        <f t="shared" ref="M9" si="1">J9*(K9+L9)</f>
        <v>0</v>
      </c>
      <c r="N9" s="72">
        <v>0</v>
      </c>
      <c r="O9" s="72">
        <v>0</v>
      </c>
      <c r="P9" s="72">
        <v>0</v>
      </c>
      <c r="Q9" s="73">
        <f t="shared" ref="Q9:Q16" si="2">N9*(O9+P9)</f>
        <v>0</v>
      </c>
      <c r="R9" s="72">
        <v>0</v>
      </c>
      <c r="S9" s="72">
        <v>0</v>
      </c>
      <c r="T9" s="72">
        <v>0</v>
      </c>
      <c r="U9" s="73">
        <f t="shared" ref="U9:U16" si="3">R9*(S9+T9)</f>
        <v>0</v>
      </c>
    </row>
    <row r="10" spans="1:21" x14ac:dyDescent="0.3">
      <c r="A10" s="88"/>
      <c r="B10" s="72">
        <v>0</v>
      </c>
      <c r="C10" s="72">
        <v>0</v>
      </c>
      <c r="D10" s="72">
        <v>0</v>
      </c>
      <c r="E10" s="73">
        <f t="shared" ref="E10:E16" si="4">B10*(C10+D10)</f>
        <v>0</v>
      </c>
      <c r="F10" s="72">
        <v>0</v>
      </c>
      <c r="G10" s="72">
        <v>0</v>
      </c>
      <c r="H10" s="72">
        <v>0</v>
      </c>
      <c r="I10" s="73">
        <f t="shared" ref="I10:I16" si="5">F10*(G10+H10)</f>
        <v>0</v>
      </c>
      <c r="J10" s="72">
        <v>0</v>
      </c>
      <c r="K10" s="72">
        <v>0</v>
      </c>
      <c r="L10" s="72">
        <v>0</v>
      </c>
      <c r="M10" s="73">
        <f t="shared" ref="M10:M16" si="6">J10*(K10+L10)</f>
        <v>0</v>
      </c>
      <c r="N10" s="72">
        <v>0</v>
      </c>
      <c r="O10" s="72">
        <v>0</v>
      </c>
      <c r="P10" s="72">
        <v>0</v>
      </c>
      <c r="Q10" s="73">
        <f t="shared" si="2"/>
        <v>0</v>
      </c>
      <c r="R10" s="72">
        <v>0</v>
      </c>
      <c r="S10" s="72">
        <v>0</v>
      </c>
      <c r="T10" s="72">
        <v>0</v>
      </c>
      <c r="U10" s="73">
        <f t="shared" si="3"/>
        <v>0</v>
      </c>
    </row>
    <row r="11" spans="1:21" x14ac:dyDescent="0.3">
      <c r="A11" s="88"/>
      <c r="B11" s="72">
        <v>0</v>
      </c>
      <c r="C11" s="72">
        <v>0</v>
      </c>
      <c r="D11" s="72">
        <v>0</v>
      </c>
      <c r="E11" s="73">
        <f t="shared" si="4"/>
        <v>0</v>
      </c>
      <c r="F11" s="72">
        <v>0</v>
      </c>
      <c r="G11" s="72">
        <v>0</v>
      </c>
      <c r="H11" s="72">
        <v>0</v>
      </c>
      <c r="I11" s="73">
        <f t="shared" si="5"/>
        <v>0</v>
      </c>
      <c r="J11" s="72">
        <v>0</v>
      </c>
      <c r="K11" s="72">
        <v>0</v>
      </c>
      <c r="L11" s="72">
        <v>0</v>
      </c>
      <c r="M11" s="73">
        <f t="shared" si="6"/>
        <v>0</v>
      </c>
      <c r="N11" s="72">
        <v>0</v>
      </c>
      <c r="O11" s="72">
        <v>0</v>
      </c>
      <c r="P11" s="72">
        <v>0</v>
      </c>
      <c r="Q11" s="73">
        <f t="shared" si="2"/>
        <v>0</v>
      </c>
      <c r="R11" s="72">
        <v>0</v>
      </c>
      <c r="S11" s="72">
        <v>0</v>
      </c>
      <c r="T11" s="72">
        <v>0</v>
      </c>
      <c r="U11" s="73">
        <f t="shared" si="3"/>
        <v>0</v>
      </c>
    </row>
    <row r="12" spans="1:21" x14ac:dyDescent="0.3">
      <c r="A12" s="88"/>
      <c r="B12" s="72">
        <v>0</v>
      </c>
      <c r="C12" s="72">
        <v>0</v>
      </c>
      <c r="D12" s="72">
        <v>0</v>
      </c>
      <c r="E12" s="73">
        <f t="shared" si="4"/>
        <v>0</v>
      </c>
      <c r="F12" s="72">
        <v>0</v>
      </c>
      <c r="G12" s="72">
        <v>0</v>
      </c>
      <c r="H12" s="72">
        <v>0</v>
      </c>
      <c r="I12" s="73">
        <f t="shared" si="5"/>
        <v>0</v>
      </c>
      <c r="J12" s="72">
        <v>0</v>
      </c>
      <c r="K12" s="72">
        <v>0</v>
      </c>
      <c r="L12" s="72">
        <v>0</v>
      </c>
      <c r="M12" s="73">
        <f t="shared" si="6"/>
        <v>0</v>
      </c>
      <c r="N12" s="72">
        <v>0</v>
      </c>
      <c r="O12" s="72">
        <v>0</v>
      </c>
      <c r="P12" s="72">
        <v>0</v>
      </c>
      <c r="Q12" s="73">
        <f t="shared" si="2"/>
        <v>0</v>
      </c>
      <c r="R12" s="72">
        <v>0</v>
      </c>
      <c r="S12" s="72">
        <v>0</v>
      </c>
      <c r="T12" s="72">
        <v>0</v>
      </c>
      <c r="U12" s="73">
        <f t="shared" si="3"/>
        <v>0</v>
      </c>
    </row>
    <row r="13" spans="1:21" x14ac:dyDescent="0.3">
      <c r="A13" s="88"/>
      <c r="B13" s="72">
        <v>0</v>
      </c>
      <c r="C13" s="72">
        <v>0</v>
      </c>
      <c r="D13" s="72">
        <v>0</v>
      </c>
      <c r="E13" s="73">
        <f t="shared" si="4"/>
        <v>0</v>
      </c>
      <c r="F13" s="72">
        <v>0</v>
      </c>
      <c r="G13" s="72">
        <v>0</v>
      </c>
      <c r="H13" s="72">
        <v>0</v>
      </c>
      <c r="I13" s="73">
        <f t="shared" si="5"/>
        <v>0</v>
      </c>
      <c r="J13" s="72">
        <v>0</v>
      </c>
      <c r="K13" s="72">
        <v>0</v>
      </c>
      <c r="L13" s="72">
        <v>0</v>
      </c>
      <c r="M13" s="73">
        <f t="shared" si="6"/>
        <v>0</v>
      </c>
      <c r="N13" s="72">
        <v>0</v>
      </c>
      <c r="O13" s="72">
        <v>0</v>
      </c>
      <c r="P13" s="72">
        <v>0</v>
      </c>
      <c r="Q13" s="73">
        <f t="shared" si="2"/>
        <v>0</v>
      </c>
      <c r="R13" s="72">
        <v>0</v>
      </c>
      <c r="S13" s="72">
        <v>0</v>
      </c>
      <c r="T13" s="72">
        <v>0</v>
      </c>
      <c r="U13" s="73">
        <f t="shared" si="3"/>
        <v>0</v>
      </c>
    </row>
    <row r="14" spans="1:21" x14ac:dyDescent="0.3">
      <c r="A14" s="88"/>
      <c r="B14" s="72">
        <v>0</v>
      </c>
      <c r="C14" s="72">
        <v>0</v>
      </c>
      <c r="D14" s="72">
        <v>0</v>
      </c>
      <c r="E14" s="73">
        <f t="shared" si="4"/>
        <v>0</v>
      </c>
      <c r="F14" s="72">
        <v>0</v>
      </c>
      <c r="G14" s="72">
        <v>0</v>
      </c>
      <c r="H14" s="72">
        <v>0</v>
      </c>
      <c r="I14" s="73">
        <f t="shared" si="5"/>
        <v>0</v>
      </c>
      <c r="J14" s="72">
        <v>0</v>
      </c>
      <c r="K14" s="72">
        <v>0</v>
      </c>
      <c r="L14" s="72">
        <v>0</v>
      </c>
      <c r="M14" s="73">
        <f t="shared" si="6"/>
        <v>0</v>
      </c>
      <c r="N14" s="72">
        <v>0</v>
      </c>
      <c r="O14" s="72">
        <v>0</v>
      </c>
      <c r="P14" s="72">
        <v>0</v>
      </c>
      <c r="Q14" s="73">
        <f t="shared" si="2"/>
        <v>0</v>
      </c>
      <c r="R14" s="72">
        <v>0</v>
      </c>
      <c r="S14" s="72">
        <v>0</v>
      </c>
      <c r="T14" s="72">
        <v>0</v>
      </c>
      <c r="U14" s="73">
        <f t="shared" si="3"/>
        <v>0</v>
      </c>
    </row>
    <row r="15" spans="1:21" x14ac:dyDescent="0.3">
      <c r="A15" s="88"/>
      <c r="B15" s="72">
        <v>0</v>
      </c>
      <c r="C15" s="72">
        <v>0</v>
      </c>
      <c r="D15" s="72">
        <v>0</v>
      </c>
      <c r="E15" s="73">
        <f t="shared" si="4"/>
        <v>0</v>
      </c>
      <c r="F15" s="72">
        <v>0</v>
      </c>
      <c r="G15" s="72">
        <v>0</v>
      </c>
      <c r="H15" s="72">
        <v>0</v>
      </c>
      <c r="I15" s="73">
        <f t="shared" si="5"/>
        <v>0</v>
      </c>
      <c r="J15" s="72">
        <v>0</v>
      </c>
      <c r="K15" s="72">
        <v>0</v>
      </c>
      <c r="L15" s="72">
        <v>0</v>
      </c>
      <c r="M15" s="73">
        <f t="shared" si="6"/>
        <v>0</v>
      </c>
      <c r="N15" s="72">
        <v>0</v>
      </c>
      <c r="O15" s="72">
        <v>0</v>
      </c>
      <c r="P15" s="72">
        <v>0</v>
      </c>
      <c r="Q15" s="73">
        <f t="shared" si="2"/>
        <v>0</v>
      </c>
      <c r="R15" s="72">
        <v>0</v>
      </c>
      <c r="S15" s="72">
        <v>0</v>
      </c>
      <c r="T15" s="72">
        <v>0</v>
      </c>
      <c r="U15" s="73">
        <f t="shared" si="3"/>
        <v>0</v>
      </c>
    </row>
    <row r="16" spans="1:21" x14ac:dyDescent="0.3">
      <c r="A16" s="88"/>
      <c r="B16" s="72">
        <v>0</v>
      </c>
      <c r="C16" s="72">
        <v>0</v>
      </c>
      <c r="D16" s="72">
        <v>0</v>
      </c>
      <c r="E16" s="73">
        <f t="shared" si="4"/>
        <v>0</v>
      </c>
      <c r="F16" s="72">
        <v>0</v>
      </c>
      <c r="G16" s="72">
        <v>0</v>
      </c>
      <c r="H16" s="72">
        <v>0</v>
      </c>
      <c r="I16" s="73">
        <f t="shared" si="5"/>
        <v>0</v>
      </c>
      <c r="J16" s="72">
        <v>0</v>
      </c>
      <c r="K16" s="72">
        <v>0</v>
      </c>
      <c r="L16" s="72">
        <v>0</v>
      </c>
      <c r="M16" s="73">
        <f t="shared" si="6"/>
        <v>0</v>
      </c>
      <c r="N16" s="72">
        <v>0</v>
      </c>
      <c r="O16" s="72">
        <v>0</v>
      </c>
      <c r="P16" s="72">
        <v>0</v>
      </c>
      <c r="Q16" s="73">
        <f t="shared" si="2"/>
        <v>0</v>
      </c>
      <c r="R16" s="72">
        <v>0</v>
      </c>
      <c r="S16" s="72">
        <v>0</v>
      </c>
      <c r="T16" s="72">
        <v>0</v>
      </c>
      <c r="U16" s="73">
        <f t="shared" si="3"/>
        <v>0</v>
      </c>
    </row>
    <row r="17" spans="1:21" x14ac:dyDescent="0.3">
      <c r="A17" s="74" t="s">
        <v>85</v>
      </c>
      <c r="B17" s="87">
        <f>SUM(B9:B16)</f>
        <v>0</v>
      </c>
      <c r="C17" s="87">
        <f>SUM(C9:C16)</f>
        <v>0</v>
      </c>
      <c r="D17" s="73">
        <f>SUM(D9:D16)</f>
        <v>0</v>
      </c>
      <c r="E17" s="73">
        <f>SUM(E9:E16)</f>
        <v>0</v>
      </c>
      <c r="F17" s="87">
        <f>SUM(F9:F16)</f>
        <v>0</v>
      </c>
      <c r="G17" s="87">
        <f>SUM(G9:G16)</f>
        <v>0</v>
      </c>
      <c r="H17" s="73">
        <f>SUM(H9:H16)</f>
        <v>0</v>
      </c>
      <c r="I17" s="73">
        <f>SUM(I9:I16)</f>
        <v>0</v>
      </c>
      <c r="J17" s="87">
        <f>SUM(J9:J16)</f>
        <v>0</v>
      </c>
      <c r="K17" s="87">
        <f>SUM(K9:K16)</f>
        <v>0</v>
      </c>
      <c r="L17" s="73">
        <f>SUM(L9:L16)</f>
        <v>0</v>
      </c>
      <c r="M17" s="73">
        <f>SUM(M9:M16)</f>
        <v>0</v>
      </c>
      <c r="N17" s="87">
        <f>SUM(N9:N16)</f>
        <v>0</v>
      </c>
      <c r="O17" s="87">
        <f>SUM(O9:O16)</f>
        <v>0</v>
      </c>
      <c r="P17" s="73">
        <f>SUM(P9:P16)</f>
        <v>0</v>
      </c>
      <c r="Q17" s="73">
        <f>SUM(Q9:Q16)</f>
        <v>0</v>
      </c>
      <c r="R17" s="87">
        <f>SUM(R9:R16)</f>
        <v>0</v>
      </c>
      <c r="S17" s="87">
        <f>SUM(S9:S16)</f>
        <v>0</v>
      </c>
      <c r="T17" s="73">
        <f>SUM(T9:T16)</f>
        <v>0</v>
      </c>
      <c r="U17" s="73">
        <f>SUM(U9:U16)</f>
        <v>0</v>
      </c>
    </row>
    <row r="18" spans="1:21" ht="9.75" customHeight="1" x14ac:dyDescent="0.3"/>
    <row r="19" spans="1:21" ht="14.4" customHeight="1" x14ac:dyDescent="0.3">
      <c r="B19" s="103" t="s">
        <v>98</v>
      </c>
      <c r="C19" s="104"/>
      <c r="D19" s="104"/>
      <c r="E19" s="104"/>
      <c r="F19" s="104" t="s">
        <v>91</v>
      </c>
      <c r="G19" s="104"/>
      <c r="H19" s="104"/>
      <c r="I19" s="104"/>
      <c r="J19" s="104" t="s">
        <v>99</v>
      </c>
      <c r="K19" s="104"/>
      <c r="L19" s="104"/>
      <c r="M19" s="104"/>
      <c r="N19" s="104" t="s">
        <v>100</v>
      </c>
      <c r="O19" s="104"/>
      <c r="P19" s="104"/>
      <c r="Q19" s="104"/>
      <c r="R19" s="104" t="s">
        <v>101</v>
      </c>
      <c r="S19" s="104"/>
      <c r="T19" s="104"/>
      <c r="U19" s="104"/>
    </row>
    <row r="20" spans="1:21" ht="30" customHeight="1" x14ac:dyDescent="0.3">
      <c r="A20" s="69" t="str">
        <f>'[1]Current Year Personnel'!A20</f>
        <v>Wage/Hourly Position Description</v>
      </c>
      <c r="B20" s="71" t="s">
        <v>88</v>
      </c>
      <c r="C20" s="71" t="s">
        <v>86</v>
      </c>
      <c r="D20" s="71" t="s">
        <v>87</v>
      </c>
      <c r="E20" s="71" t="s">
        <v>15</v>
      </c>
      <c r="F20" s="71" t="s">
        <v>88</v>
      </c>
      <c r="G20" s="71" t="s">
        <v>86</v>
      </c>
      <c r="H20" s="71" t="s">
        <v>87</v>
      </c>
      <c r="I20" s="71" t="s">
        <v>15</v>
      </c>
      <c r="J20" s="71" t="s">
        <v>88</v>
      </c>
      <c r="K20" s="71" t="s">
        <v>86</v>
      </c>
      <c r="L20" s="71" t="s">
        <v>87</v>
      </c>
      <c r="M20" s="71" t="s">
        <v>15</v>
      </c>
      <c r="N20" s="71" t="s">
        <v>88</v>
      </c>
      <c r="O20" s="71" t="s">
        <v>86</v>
      </c>
      <c r="P20" s="71" t="s">
        <v>87</v>
      </c>
      <c r="Q20" s="71" t="s">
        <v>15</v>
      </c>
      <c r="R20" s="71" t="s">
        <v>88</v>
      </c>
      <c r="S20" s="71" t="s">
        <v>86</v>
      </c>
      <c r="T20" s="71" t="s">
        <v>87</v>
      </c>
      <c r="U20" s="71" t="s">
        <v>15</v>
      </c>
    </row>
    <row r="21" spans="1:21" x14ac:dyDescent="0.3">
      <c r="A21" s="88"/>
      <c r="B21" s="72">
        <v>0</v>
      </c>
      <c r="C21" s="72">
        <v>0</v>
      </c>
      <c r="D21" s="72">
        <v>0</v>
      </c>
      <c r="E21" s="73">
        <f t="shared" ref="E21:E28" si="7">(0.0765*(C21*D21))*B21</f>
        <v>0</v>
      </c>
      <c r="F21" s="72">
        <v>0</v>
      </c>
      <c r="G21" s="72">
        <v>0</v>
      </c>
      <c r="H21" s="72">
        <v>0</v>
      </c>
      <c r="I21" s="73">
        <f t="shared" ref="I21:I28" si="8">(0.0765*(G21*H21))*F21</f>
        <v>0</v>
      </c>
      <c r="J21" s="72">
        <v>0</v>
      </c>
      <c r="K21" s="72">
        <v>0</v>
      </c>
      <c r="L21" s="72">
        <v>0</v>
      </c>
      <c r="M21" s="73">
        <f t="shared" ref="M21:M28" si="9">(0.0765*(K21*L21))*J21</f>
        <v>0</v>
      </c>
      <c r="N21" s="72">
        <v>0</v>
      </c>
      <c r="O21" s="72">
        <v>0</v>
      </c>
      <c r="P21" s="72">
        <v>0</v>
      </c>
      <c r="Q21" s="73">
        <f t="shared" ref="Q21:Q28" si="10">(0.0765*(O21*P21))*N21</f>
        <v>0</v>
      </c>
      <c r="R21" s="72">
        <v>0</v>
      </c>
      <c r="S21" s="72">
        <v>0</v>
      </c>
      <c r="T21" s="72">
        <v>0</v>
      </c>
      <c r="U21" s="73">
        <f t="shared" ref="U21:U28" si="11">(0.0765*(S21*T21))*R21</f>
        <v>0</v>
      </c>
    </row>
    <row r="22" spans="1:21" x14ac:dyDescent="0.3">
      <c r="A22" s="88"/>
      <c r="B22" s="72">
        <v>0</v>
      </c>
      <c r="C22" s="72">
        <v>0</v>
      </c>
      <c r="D22" s="72">
        <v>0</v>
      </c>
      <c r="E22" s="73">
        <f t="shared" si="7"/>
        <v>0</v>
      </c>
      <c r="F22" s="72">
        <v>0</v>
      </c>
      <c r="G22" s="72">
        <v>0</v>
      </c>
      <c r="H22" s="72">
        <v>0</v>
      </c>
      <c r="I22" s="73">
        <f t="shared" si="8"/>
        <v>0</v>
      </c>
      <c r="J22" s="72">
        <v>0</v>
      </c>
      <c r="K22" s="72">
        <v>0</v>
      </c>
      <c r="L22" s="72">
        <v>0</v>
      </c>
      <c r="M22" s="73">
        <f t="shared" si="9"/>
        <v>0</v>
      </c>
      <c r="N22" s="72">
        <v>0</v>
      </c>
      <c r="O22" s="72">
        <v>0</v>
      </c>
      <c r="P22" s="72">
        <v>0</v>
      </c>
      <c r="Q22" s="73">
        <f t="shared" si="10"/>
        <v>0</v>
      </c>
      <c r="R22" s="72">
        <v>0</v>
      </c>
      <c r="S22" s="72">
        <v>0</v>
      </c>
      <c r="T22" s="72">
        <v>0</v>
      </c>
      <c r="U22" s="73">
        <f t="shared" si="11"/>
        <v>0</v>
      </c>
    </row>
    <row r="23" spans="1:21" x14ac:dyDescent="0.3">
      <c r="A23" s="88"/>
      <c r="B23" s="72">
        <v>0</v>
      </c>
      <c r="C23" s="72">
        <v>0</v>
      </c>
      <c r="D23" s="72">
        <v>0</v>
      </c>
      <c r="E23" s="73">
        <f t="shared" si="7"/>
        <v>0</v>
      </c>
      <c r="F23" s="72">
        <v>0</v>
      </c>
      <c r="G23" s="72">
        <v>0</v>
      </c>
      <c r="H23" s="72">
        <v>0</v>
      </c>
      <c r="I23" s="73">
        <f t="shared" si="8"/>
        <v>0</v>
      </c>
      <c r="J23" s="72">
        <v>0</v>
      </c>
      <c r="K23" s="72">
        <v>0</v>
      </c>
      <c r="L23" s="72">
        <v>0</v>
      </c>
      <c r="M23" s="73">
        <f t="shared" si="9"/>
        <v>0</v>
      </c>
      <c r="N23" s="72">
        <v>0</v>
      </c>
      <c r="O23" s="72">
        <v>0</v>
      </c>
      <c r="P23" s="72">
        <v>0</v>
      </c>
      <c r="Q23" s="73">
        <f t="shared" si="10"/>
        <v>0</v>
      </c>
      <c r="R23" s="72">
        <v>0</v>
      </c>
      <c r="S23" s="72">
        <v>0</v>
      </c>
      <c r="T23" s="72">
        <v>0</v>
      </c>
      <c r="U23" s="73">
        <f t="shared" si="11"/>
        <v>0</v>
      </c>
    </row>
    <row r="24" spans="1:21" x14ac:dyDescent="0.3">
      <c r="A24" s="88"/>
      <c r="B24" s="72">
        <v>0</v>
      </c>
      <c r="C24" s="72">
        <v>0</v>
      </c>
      <c r="D24" s="72">
        <v>0</v>
      </c>
      <c r="E24" s="73">
        <f t="shared" si="7"/>
        <v>0</v>
      </c>
      <c r="F24" s="72">
        <v>0</v>
      </c>
      <c r="G24" s="72">
        <v>0</v>
      </c>
      <c r="H24" s="72">
        <v>0</v>
      </c>
      <c r="I24" s="73">
        <f t="shared" si="8"/>
        <v>0</v>
      </c>
      <c r="J24" s="72">
        <v>0</v>
      </c>
      <c r="K24" s="72">
        <v>0</v>
      </c>
      <c r="L24" s="72">
        <v>0</v>
      </c>
      <c r="M24" s="73">
        <f t="shared" si="9"/>
        <v>0</v>
      </c>
      <c r="N24" s="72">
        <v>0</v>
      </c>
      <c r="O24" s="72">
        <v>0</v>
      </c>
      <c r="P24" s="72">
        <v>0</v>
      </c>
      <c r="Q24" s="73">
        <f t="shared" si="10"/>
        <v>0</v>
      </c>
      <c r="R24" s="72">
        <v>0</v>
      </c>
      <c r="S24" s="72">
        <v>0</v>
      </c>
      <c r="T24" s="72">
        <v>0</v>
      </c>
      <c r="U24" s="73">
        <f t="shared" si="11"/>
        <v>0</v>
      </c>
    </row>
    <row r="25" spans="1:21" x14ac:dyDescent="0.3">
      <c r="A25" s="88"/>
      <c r="B25" s="72">
        <v>0</v>
      </c>
      <c r="C25" s="72">
        <v>0</v>
      </c>
      <c r="D25" s="72">
        <v>0</v>
      </c>
      <c r="E25" s="73">
        <f t="shared" si="7"/>
        <v>0</v>
      </c>
      <c r="F25" s="72">
        <v>0</v>
      </c>
      <c r="G25" s="72">
        <v>0</v>
      </c>
      <c r="H25" s="72">
        <v>0</v>
      </c>
      <c r="I25" s="73">
        <f t="shared" si="8"/>
        <v>0</v>
      </c>
      <c r="J25" s="72">
        <v>0</v>
      </c>
      <c r="K25" s="72">
        <v>0</v>
      </c>
      <c r="L25" s="72">
        <v>0</v>
      </c>
      <c r="M25" s="73">
        <f t="shared" si="9"/>
        <v>0</v>
      </c>
      <c r="N25" s="72">
        <v>0</v>
      </c>
      <c r="O25" s="72">
        <v>0</v>
      </c>
      <c r="P25" s="72">
        <v>0</v>
      </c>
      <c r="Q25" s="73">
        <f t="shared" si="10"/>
        <v>0</v>
      </c>
      <c r="R25" s="72">
        <v>0</v>
      </c>
      <c r="S25" s="72">
        <v>0</v>
      </c>
      <c r="T25" s="72">
        <v>0</v>
      </c>
      <c r="U25" s="73">
        <f t="shared" si="11"/>
        <v>0</v>
      </c>
    </row>
    <row r="26" spans="1:21" x14ac:dyDescent="0.3">
      <c r="A26" s="88"/>
      <c r="B26" s="72">
        <v>0</v>
      </c>
      <c r="C26" s="72">
        <v>0</v>
      </c>
      <c r="D26" s="72">
        <v>0</v>
      </c>
      <c r="E26" s="73">
        <f t="shared" si="7"/>
        <v>0</v>
      </c>
      <c r="F26" s="72">
        <v>0</v>
      </c>
      <c r="G26" s="72">
        <v>0</v>
      </c>
      <c r="H26" s="72">
        <v>0</v>
      </c>
      <c r="I26" s="73">
        <f t="shared" si="8"/>
        <v>0</v>
      </c>
      <c r="J26" s="72">
        <v>0</v>
      </c>
      <c r="K26" s="72">
        <v>0</v>
      </c>
      <c r="L26" s="72">
        <v>0</v>
      </c>
      <c r="M26" s="73">
        <f t="shared" si="9"/>
        <v>0</v>
      </c>
      <c r="N26" s="72">
        <v>0</v>
      </c>
      <c r="O26" s="72">
        <v>0</v>
      </c>
      <c r="P26" s="72">
        <v>0</v>
      </c>
      <c r="Q26" s="73">
        <f t="shared" si="10"/>
        <v>0</v>
      </c>
      <c r="R26" s="72">
        <v>0</v>
      </c>
      <c r="S26" s="72">
        <v>0</v>
      </c>
      <c r="T26" s="72">
        <v>0</v>
      </c>
      <c r="U26" s="73">
        <f t="shared" si="11"/>
        <v>0</v>
      </c>
    </row>
    <row r="27" spans="1:21" x14ac:dyDescent="0.3">
      <c r="A27" s="88"/>
      <c r="B27" s="72">
        <v>0</v>
      </c>
      <c r="C27" s="72">
        <v>0</v>
      </c>
      <c r="D27" s="72">
        <v>0</v>
      </c>
      <c r="E27" s="73">
        <f t="shared" si="7"/>
        <v>0</v>
      </c>
      <c r="F27" s="72">
        <v>0</v>
      </c>
      <c r="G27" s="72">
        <v>0</v>
      </c>
      <c r="H27" s="72">
        <v>0</v>
      </c>
      <c r="I27" s="73">
        <f t="shared" si="8"/>
        <v>0</v>
      </c>
      <c r="J27" s="72">
        <v>0</v>
      </c>
      <c r="K27" s="72">
        <v>0</v>
      </c>
      <c r="L27" s="72">
        <v>0</v>
      </c>
      <c r="M27" s="73">
        <f t="shared" si="9"/>
        <v>0</v>
      </c>
      <c r="N27" s="72">
        <v>0</v>
      </c>
      <c r="O27" s="72">
        <v>0</v>
      </c>
      <c r="P27" s="72">
        <v>0</v>
      </c>
      <c r="Q27" s="73">
        <f t="shared" si="10"/>
        <v>0</v>
      </c>
      <c r="R27" s="72">
        <v>0</v>
      </c>
      <c r="S27" s="72">
        <v>0</v>
      </c>
      <c r="T27" s="72">
        <v>0</v>
      </c>
      <c r="U27" s="73">
        <f t="shared" si="11"/>
        <v>0</v>
      </c>
    </row>
    <row r="28" spans="1:21" x14ac:dyDescent="0.3">
      <c r="A28" s="88"/>
      <c r="B28" s="72">
        <v>0</v>
      </c>
      <c r="C28" s="72">
        <v>0</v>
      </c>
      <c r="D28" s="72">
        <v>0</v>
      </c>
      <c r="E28" s="73">
        <f t="shared" si="7"/>
        <v>0</v>
      </c>
      <c r="F28" s="72">
        <v>0</v>
      </c>
      <c r="G28" s="72">
        <v>0</v>
      </c>
      <c r="H28" s="72">
        <v>0</v>
      </c>
      <c r="I28" s="73">
        <f t="shared" si="8"/>
        <v>0</v>
      </c>
      <c r="J28" s="72">
        <v>0</v>
      </c>
      <c r="K28" s="72">
        <v>0</v>
      </c>
      <c r="L28" s="72">
        <v>0</v>
      </c>
      <c r="M28" s="73">
        <f t="shared" si="9"/>
        <v>0</v>
      </c>
      <c r="N28" s="72">
        <v>0</v>
      </c>
      <c r="O28" s="72">
        <v>0</v>
      </c>
      <c r="P28" s="72">
        <v>0</v>
      </c>
      <c r="Q28" s="73">
        <f t="shared" si="10"/>
        <v>0</v>
      </c>
      <c r="R28" s="72">
        <v>0</v>
      </c>
      <c r="S28" s="72">
        <v>0</v>
      </c>
      <c r="T28" s="72">
        <v>0</v>
      </c>
      <c r="U28" s="73">
        <f t="shared" si="11"/>
        <v>0</v>
      </c>
    </row>
    <row r="29" spans="1:21" x14ac:dyDescent="0.3">
      <c r="A29" s="74" t="s">
        <v>77</v>
      </c>
      <c r="B29" s="73">
        <f>SUM(B21:B28)</f>
        <v>0</v>
      </c>
      <c r="C29" s="73"/>
      <c r="D29" s="87"/>
      <c r="E29" s="87">
        <f>SUM(E21:E28)</f>
        <v>0</v>
      </c>
      <c r="F29" s="87">
        <f>SUM(F21:F28)</f>
        <v>0</v>
      </c>
      <c r="G29" s="73"/>
      <c r="H29" s="87"/>
      <c r="I29" s="87">
        <f>SUM(I21:I28)</f>
        <v>0</v>
      </c>
      <c r="J29" s="87">
        <f>SUM(J21:J28)</f>
        <v>0</v>
      </c>
      <c r="K29" s="73"/>
      <c r="L29" s="87"/>
      <c r="M29" s="87">
        <f>SUM(M21:M28)</f>
        <v>0</v>
      </c>
      <c r="N29" s="87">
        <f>SUM(N21:N28)</f>
        <v>0</v>
      </c>
      <c r="O29" s="87"/>
      <c r="P29" s="73"/>
      <c r="Q29" s="73">
        <f>SUM(Q21:Q28)</f>
        <v>0</v>
      </c>
      <c r="R29" s="87">
        <f>SUM(R21:R28)</f>
        <v>0</v>
      </c>
      <c r="S29" s="87"/>
      <c r="T29" s="73"/>
      <c r="U29" s="73">
        <f>SUM(U21:U28)</f>
        <v>0</v>
      </c>
    </row>
    <row r="30" spans="1:21" ht="9.75" customHeight="1" x14ac:dyDescent="0.3"/>
  </sheetData>
  <mergeCells count="15">
    <mergeCell ref="R7:U7"/>
    <mergeCell ref="N19:Q19"/>
    <mergeCell ref="R19:U19"/>
    <mergeCell ref="F19:I19"/>
    <mergeCell ref="J19:M19"/>
    <mergeCell ref="A5:O5"/>
    <mergeCell ref="A1:O1"/>
    <mergeCell ref="A2:O2"/>
    <mergeCell ref="A3:O3"/>
    <mergeCell ref="A4:O4"/>
    <mergeCell ref="F7:I7"/>
    <mergeCell ref="J7:M7"/>
    <mergeCell ref="B7:E7"/>
    <mergeCell ref="B19:E19"/>
    <mergeCell ref="N7:Q7"/>
  </mergeCells>
  <pageMargins left="0.2" right="0.2" top="0.3" bottom="0.3" header="0.15" footer="0.15"/>
  <pageSetup scale="57" fitToHeight="0" orientation="landscape" horizontalDpi="1200" verticalDpi="1200" r:id="rId1"/>
  <headerFooter>
    <oddFooter>&amp;L&amp;"Source Sans Pro,Regular"&amp;8Updated 12/12/2025&amp;C&amp;"Source Sans Pro,Regular"&amp;8&amp;A&amp;R&amp;"Source Sans Pro,Regular"&amp;8Page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ED5E9-B6BF-48C8-A00D-5D230F6BFBB4}">
  <sheetPr>
    <tabColor theme="9" tint="0.39997558519241921"/>
    <pageSetUpPr fitToPage="1"/>
  </sheetPr>
  <dimension ref="A1:P36"/>
  <sheetViews>
    <sheetView workbookViewId="0">
      <selection activeCell="B20" sqref="B20"/>
    </sheetView>
  </sheetViews>
  <sheetFormatPr defaultRowHeight="14.4" x14ac:dyDescent="0.3"/>
  <cols>
    <col min="1" max="1" width="67.5546875" customWidth="1"/>
    <col min="2" max="3" width="14.88671875" customWidth="1"/>
    <col min="4" max="4" width="8.6640625" customWidth="1"/>
    <col min="5" max="6" width="14.33203125" bestFit="1" customWidth="1"/>
    <col min="7" max="7" width="8.6640625" customWidth="1"/>
    <col min="8" max="8" width="14.33203125" customWidth="1"/>
    <col min="9" max="9" width="13.33203125" bestFit="1" customWidth="1"/>
    <col min="10" max="10" width="8.6640625" customWidth="1"/>
    <col min="11" max="16" width="14" customWidth="1"/>
  </cols>
  <sheetData>
    <row r="1" spans="1:16" ht="21.75" customHeight="1" x14ac:dyDescent="0.3">
      <c r="A1" s="105" t="s">
        <v>89</v>
      </c>
      <c r="B1" s="105"/>
      <c r="C1" s="105"/>
      <c r="D1" s="105"/>
      <c r="E1" s="105"/>
      <c r="F1" s="105"/>
      <c r="G1" s="105"/>
      <c r="H1" s="105"/>
      <c r="I1" s="105"/>
      <c r="J1" s="105"/>
      <c r="K1" s="105"/>
      <c r="L1" s="105"/>
    </row>
    <row r="2" spans="1:16" ht="22.5" customHeight="1" x14ac:dyDescent="0.3">
      <c r="A2" s="106" t="s">
        <v>104</v>
      </c>
      <c r="B2" s="106"/>
      <c r="C2" s="106"/>
      <c r="D2" s="106"/>
      <c r="E2" s="106"/>
      <c r="F2" s="106"/>
      <c r="G2" s="106"/>
      <c r="H2" s="106"/>
      <c r="I2" s="106"/>
      <c r="J2" s="106"/>
      <c r="K2" s="106"/>
      <c r="L2" s="106"/>
    </row>
    <row r="3" spans="1:16" ht="22.5" customHeight="1" x14ac:dyDescent="0.3">
      <c r="A3" s="126" t="s">
        <v>90</v>
      </c>
      <c r="B3" s="126"/>
      <c r="C3" s="126"/>
      <c r="D3" s="126"/>
      <c r="E3" s="126"/>
      <c r="F3" s="126"/>
      <c r="G3" s="126"/>
      <c r="H3" s="126"/>
      <c r="I3" s="126"/>
      <c r="J3" s="126"/>
      <c r="K3" s="126"/>
      <c r="L3" s="126"/>
    </row>
    <row r="4" spans="1:16" s="143" customFormat="1" x14ac:dyDescent="0.3">
      <c r="A4" s="142"/>
      <c r="B4" s="142"/>
      <c r="C4" s="142"/>
      <c r="D4" s="142"/>
      <c r="E4" s="142"/>
      <c r="F4" s="142"/>
      <c r="G4" s="142"/>
      <c r="H4" s="142"/>
      <c r="I4" s="142"/>
      <c r="J4" s="142"/>
      <c r="K4" s="142"/>
      <c r="L4" s="142"/>
    </row>
    <row r="5" spans="1:16" ht="6.75" customHeight="1" x14ac:dyDescent="0.3">
      <c r="A5" s="90"/>
      <c r="B5" s="90"/>
      <c r="C5" s="90"/>
      <c r="D5" s="90"/>
      <c r="E5" s="90"/>
      <c r="F5" s="90"/>
      <c r="G5" s="90"/>
      <c r="H5" s="90"/>
      <c r="I5" s="90"/>
      <c r="J5" s="90"/>
      <c r="K5" s="90"/>
      <c r="L5" s="90"/>
    </row>
    <row r="6" spans="1:16" ht="18" x14ac:dyDescent="0.35">
      <c r="A6" s="79" t="s">
        <v>103</v>
      </c>
      <c r="B6" s="103" t="s">
        <v>105</v>
      </c>
      <c r="C6" s="104"/>
      <c r="D6" s="104"/>
      <c r="E6" s="104" t="s">
        <v>91</v>
      </c>
      <c r="F6" s="104"/>
      <c r="G6" s="104"/>
      <c r="H6" s="104" t="s">
        <v>99</v>
      </c>
      <c r="I6" s="104"/>
      <c r="J6" s="104"/>
      <c r="K6" s="104" t="s">
        <v>100</v>
      </c>
      <c r="L6" s="104"/>
      <c r="M6" s="104"/>
      <c r="N6" s="104" t="s">
        <v>101</v>
      </c>
      <c r="O6" s="104"/>
      <c r="P6" s="104"/>
    </row>
    <row r="7" spans="1:16" ht="30" customHeight="1" x14ac:dyDescent="0.3">
      <c r="A7" s="69" t="s">
        <v>1</v>
      </c>
      <c r="B7" s="71" t="s">
        <v>13</v>
      </c>
      <c r="C7" s="71" t="s">
        <v>14</v>
      </c>
      <c r="D7" s="71" t="s">
        <v>15</v>
      </c>
      <c r="E7" s="71" t="s">
        <v>13</v>
      </c>
      <c r="F7" s="71" t="s">
        <v>14</v>
      </c>
      <c r="G7" s="71" t="s">
        <v>15</v>
      </c>
      <c r="H7" s="71" t="s">
        <v>13</v>
      </c>
      <c r="I7" s="71" t="s">
        <v>14</v>
      </c>
      <c r="J7" s="71" t="s">
        <v>15</v>
      </c>
      <c r="K7" s="71" t="s">
        <v>13</v>
      </c>
      <c r="L7" s="71" t="s">
        <v>14</v>
      </c>
      <c r="M7" s="71" t="s">
        <v>15</v>
      </c>
      <c r="N7" s="71" t="s">
        <v>13</v>
      </c>
      <c r="O7" s="71" t="s">
        <v>14</v>
      </c>
      <c r="P7" s="71" t="s">
        <v>15</v>
      </c>
    </row>
    <row r="8" spans="1:16" x14ac:dyDescent="0.3">
      <c r="A8" s="91"/>
      <c r="B8" s="72">
        <v>0</v>
      </c>
      <c r="C8" s="72">
        <v>0</v>
      </c>
      <c r="D8" s="73">
        <f>B8*C8</f>
        <v>0</v>
      </c>
      <c r="E8" s="72">
        <v>0</v>
      </c>
      <c r="F8" s="72">
        <v>0</v>
      </c>
      <c r="G8" s="73">
        <f>E8*F8</f>
        <v>0</v>
      </c>
      <c r="H8" s="72">
        <v>0</v>
      </c>
      <c r="I8" s="72">
        <v>0</v>
      </c>
      <c r="J8" s="73">
        <f>H8*I8</f>
        <v>0</v>
      </c>
      <c r="K8" s="72">
        <v>0</v>
      </c>
      <c r="L8" s="72">
        <v>0</v>
      </c>
      <c r="M8" s="73">
        <f>K8*L8</f>
        <v>0</v>
      </c>
      <c r="N8" s="72">
        <v>0</v>
      </c>
      <c r="O8" s="72">
        <v>0</v>
      </c>
      <c r="P8" s="73">
        <f>N8*O8</f>
        <v>0</v>
      </c>
    </row>
    <row r="9" spans="1:16" x14ac:dyDescent="0.3">
      <c r="A9" s="91"/>
      <c r="B9" s="72">
        <v>0</v>
      </c>
      <c r="C9" s="72">
        <v>0</v>
      </c>
      <c r="D9" s="73">
        <f>B9*C9</f>
        <v>0</v>
      </c>
      <c r="E9" s="72">
        <v>0</v>
      </c>
      <c r="F9" s="72">
        <v>0</v>
      </c>
      <c r="G9" s="73">
        <f>E9*F9</f>
        <v>0</v>
      </c>
      <c r="H9" s="72">
        <v>0</v>
      </c>
      <c r="I9" s="72">
        <v>0</v>
      </c>
      <c r="J9" s="73">
        <f>H9*I9</f>
        <v>0</v>
      </c>
      <c r="K9" s="72">
        <v>0</v>
      </c>
      <c r="L9" s="72">
        <v>0</v>
      </c>
      <c r="M9" s="73">
        <f>K9*L9</f>
        <v>0</v>
      </c>
      <c r="N9" s="72">
        <v>0</v>
      </c>
      <c r="O9" s="72">
        <v>0</v>
      </c>
      <c r="P9" s="73">
        <f>N9*O9</f>
        <v>0</v>
      </c>
    </row>
    <row r="10" spans="1:16" x14ac:dyDescent="0.3">
      <c r="A10" s="91"/>
      <c r="B10" s="72">
        <v>0</v>
      </c>
      <c r="C10" s="72">
        <v>0</v>
      </c>
      <c r="D10" s="73">
        <f t="shared" ref="D10:D14" si="0">B10*C10</f>
        <v>0</v>
      </c>
      <c r="E10" s="72">
        <v>0</v>
      </c>
      <c r="F10" s="72">
        <v>0</v>
      </c>
      <c r="G10" s="73">
        <f t="shared" ref="G10:G14" si="1">E10*F10</f>
        <v>0</v>
      </c>
      <c r="H10" s="72">
        <v>0</v>
      </c>
      <c r="I10" s="72">
        <v>0</v>
      </c>
      <c r="J10" s="73">
        <f t="shared" ref="J10:J14" si="2">H10*I10</f>
        <v>0</v>
      </c>
      <c r="K10" s="72">
        <v>0</v>
      </c>
      <c r="L10" s="72">
        <v>0</v>
      </c>
      <c r="M10" s="73">
        <f t="shared" ref="M10:M14" si="3">K10*L10</f>
        <v>0</v>
      </c>
      <c r="N10" s="72">
        <v>0</v>
      </c>
      <c r="O10" s="72">
        <v>0</v>
      </c>
      <c r="P10" s="73">
        <f t="shared" ref="P10:P14" si="4">N10*O10</f>
        <v>0</v>
      </c>
    </row>
    <row r="11" spans="1:16" x14ac:dyDescent="0.3">
      <c r="A11" s="91"/>
      <c r="B11" s="72">
        <v>0</v>
      </c>
      <c r="C11" s="72">
        <v>0</v>
      </c>
      <c r="D11" s="73">
        <f t="shared" si="0"/>
        <v>0</v>
      </c>
      <c r="E11" s="72">
        <v>0</v>
      </c>
      <c r="F11" s="72">
        <v>0</v>
      </c>
      <c r="G11" s="73">
        <f t="shared" si="1"/>
        <v>0</v>
      </c>
      <c r="H11" s="72">
        <v>0</v>
      </c>
      <c r="I11" s="72">
        <v>0</v>
      </c>
      <c r="J11" s="73">
        <f t="shared" si="2"/>
        <v>0</v>
      </c>
      <c r="K11" s="72">
        <v>0</v>
      </c>
      <c r="L11" s="72">
        <v>0</v>
      </c>
      <c r="M11" s="73">
        <f t="shared" si="3"/>
        <v>0</v>
      </c>
      <c r="N11" s="72">
        <v>0</v>
      </c>
      <c r="O11" s="72">
        <v>0</v>
      </c>
      <c r="P11" s="73">
        <f t="shared" si="4"/>
        <v>0</v>
      </c>
    </row>
    <row r="12" spans="1:16" x14ac:dyDescent="0.3">
      <c r="A12" s="91"/>
      <c r="B12" s="72">
        <v>0</v>
      </c>
      <c r="C12" s="72">
        <v>0</v>
      </c>
      <c r="D12" s="73">
        <f t="shared" si="0"/>
        <v>0</v>
      </c>
      <c r="E12" s="72">
        <v>0</v>
      </c>
      <c r="F12" s="72">
        <v>0</v>
      </c>
      <c r="G12" s="73">
        <f t="shared" si="1"/>
        <v>0</v>
      </c>
      <c r="H12" s="72">
        <v>0</v>
      </c>
      <c r="I12" s="72">
        <v>0</v>
      </c>
      <c r="J12" s="73">
        <f t="shared" si="2"/>
        <v>0</v>
      </c>
      <c r="K12" s="72">
        <v>0</v>
      </c>
      <c r="L12" s="72">
        <v>0</v>
      </c>
      <c r="M12" s="73">
        <f t="shared" si="3"/>
        <v>0</v>
      </c>
      <c r="N12" s="72">
        <v>0</v>
      </c>
      <c r="O12" s="72">
        <v>0</v>
      </c>
      <c r="P12" s="73">
        <f t="shared" si="4"/>
        <v>0</v>
      </c>
    </row>
    <row r="13" spans="1:16" x14ac:dyDescent="0.3">
      <c r="A13" s="91"/>
      <c r="B13" s="72">
        <v>0</v>
      </c>
      <c r="C13" s="72">
        <v>0</v>
      </c>
      <c r="D13" s="73">
        <f t="shared" si="0"/>
        <v>0</v>
      </c>
      <c r="E13" s="72">
        <v>0</v>
      </c>
      <c r="F13" s="72">
        <v>0</v>
      </c>
      <c r="G13" s="73">
        <f t="shared" si="1"/>
        <v>0</v>
      </c>
      <c r="H13" s="72">
        <v>0</v>
      </c>
      <c r="I13" s="72">
        <v>0</v>
      </c>
      <c r="J13" s="73">
        <f t="shared" si="2"/>
        <v>0</v>
      </c>
      <c r="K13" s="72">
        <v>0</v>
      </c>
      <c r="L13" s="72">
        <v>0</v>
      </c>
      <c r="M13" s="73">
        <f t="shared" si="3"/>
        <v>0</v>
      </c>
      <c r="N13" s="72">
        <v>0</v>
      </c>
      <c r="O13" s="72">
        <v>0</v>
      </c>
      <c r="P13" s="73">
        <f t="shared" si="4"/>
        <v>0</v>
      </c>
    </row>
    <row r="14" spans="1:16" x14ac:dyDescent="0.3">
      <c r="A14" s="91"/>
      <c r="B14" s="72">
        <v>0</v>
      </c>
      <c r="C14" s="72">
        <v>0</v>
      </c>
      <c r="D14" s="73">
        <f t="shared" si="0"/>
        <v>0</v>
      </c>
      <c r="E14" s="72">
        <v>0</v>
      </c>
      <c r="F14" s="72">
        <v>0</v>
      </c>
      <c r="G14" s="73">
        <f t="shared" si="1"/>
        <v>0</v>
      </c>
      <c r="H14" s="72">
        <v>0</v>
      </c>
      <c r="I14" s="72">
        <v>0</v>
      </c>
      <c r="J14" s="73">
        <f t="shared" si="2"/>
        <v>0</v>
      </c>
      <c r="K14" s="72">
        <v>0</v>
      </c>
      <c r="L14" s="72">
        <v>0</v>
      </c>
      <c r="M14" s="73">
        <f t="shared" si="3"/>
        <v>0</v>
      </c>
      <c r="N14" s="72">
        <v>0</v>
      </c>
      <c r="O14" s="72">
        <v>0</v>
      </c>
      <c r="P14" s="73">
        <f t="shared" si="4"/>
        <v>0</v>
      </c>
    </row>
    <row r="15" spans="1:16" x14ac:dyDescent="0.3">
      <c r="A15" s="74" t="s">
        <v>9</v>
      </c>
      <c r="B15" s="92">
        <f>SUM(B8:B14)</f>
        <v>0</v>
      </c>
      <c r="C15" s="92" t="s">
        <v>16</v>
      </c>
      <c r="D15" s="92">
        <f>SUM(D8:D14)</f>
        <v>0</v>
      </c>
      <c r="E15" s="93">
        <f>SUM(E8:E14)</f>
        <v>0</v>
      </c>
      <c r="F15" s="92" t="s">
        <v>16</v>
      </c>
      <c r="G15" s="92">
        <f>SUM(G8:G14)</f>
        <v>0</v>
      </c>
      <c r="H15" s="93">
        <f>SUM(H8:H14)</f>
        <v>0</v>
      </c>
      <c r="I15" s="92" t="s">
        <v>16</v>
      </c>
      <c r="J15" s="92">
        <f>SUM(J8:J14)</f>
        <v>0</v>
      </c>
      <c r="K15" s="93">
        <f>SUM(K8:K14)</f>
        <v>0</v>
      </c>
      <c r="L15" s="92" t="s">
        <v>16</v>
      </c>
      <c r="M15" s="92">
        <f>SUM(M8:M14)</f>
        <v>0</v>
      </c>
      <c r="N15" s="93">
        <f>SUM(N8:N14)</f>
        <v>0</v>
      </c>
      <c r="O15" s="92" t="s">
        <v>16</v>
      </c>
      <c r="P15" s="92">
        <f>SUM(P8:P14)</f>
        <v>0</v>
      </c>
    </row>
    <row r="16" spans="1:16" ht="9.75" customHeight="1" x14ac:dyDescent="0.3">
      <c r="A16" s="75"/>
      <c r="B16" s="75"/>
      <c r="C16" s="75"/>
      <c r="D16" s="75"/>
      <c r="E16" s="75"/>
      <c r="F16" s="75"/>
      <c r="G16" s="75"/>
      <c r="H16" s="75"/>
      <c r="I16" s="75"/>
      <c r="J16" s="75"/>
    </row>
    <row r="17" spans="1:16" ht="18" x14ac:dyDescent="0.35">
      <c r="A17" s="79" t="s">
        <v>92</v>
      </c>
      <c r="B17" s="103" t="s">
        <v>98</v>
      </c>
      <c r="C17" s="104"/>
      <c r="D17" s="104"/>
      <c r="E17" s="104" t="s">
        <v>91</v>
      </c>
      <c r="F17" s="104"/>
      <c r="G17" s="104"/>
      <c r="H17" s="104" t="s">
        <v>99</v>
      </c>
      <c r="I17" s="104"/>
      <c r="J17" s="104"/>
      <c r="K17" s="104" t="s">
        <v>100</v>
      </c>
      <c r="L17" s="104"/>
      <c r="M17" s="104"/>
      <c r="N17" s="104" t="s">
        <v>101</v>
      </c>
      <c r="O17" s="104"/>
      <c r="P17" s="104"/>
    </row>
    <row r="18" spans="1:16" x14ac:dyDescent="0.3">
      <c r="A18" s="69" t="s">
        <v>1</v>
      </c>
      <c r="B18" s="71" t="s">
        <v>13</v>
      </c>
      <c r="C18" s="71" t="s">
        <v>14</v>
      </c>
      <c r="D18" s="71" t="s">
        <v>15</v>
      </c>
      <c r="E18" s="71" t="s">
        <v>13</v>
      </c>
      <c r="F18" s="71" t="s">
        <v>14</v>
      </c>
      <c r="G18" s="71" t="s">
        <v>15</v>
      </c>
      <c r="H18" s="71" t="s">
        <v>13</v>
      </c>
      <c r="I18" s="71" t="s">
        <v>14</v>
      </c>
      <c r="J18" s="71" t="s">
        <v>15</v>
      </c>
      <c r="K18" s="71" t="s">
        <v>13</v>
      </c>
      <c r="L18" s="71" t="s">
        <v>14</v>
      </c>
      <c r="M18" s="71" t="s">
        <v>15</v>
      </c>
      <c r="N18" s="71" t="s">
        <v>13</v>
      </c>
      <c r="O18" s="71" t="s">
        <v>14</v>
      </c>
      <c r="P18" s="71" t="s">
        <v>15</v>
      </c>
    </row>
    <row r="19" spans="1:16" x14ac:dyDescent="0.3">
      <c r="A19" s="91"/>
      <c r="B19" s="72">
        <v>0</v>
      </c>
      <c r="C19" s="72">
        <v>0</v>
      </c>
      <c r="D19" s="73">
        <f t="shared" ref="D19:D25" si="5">B19*C19</f>
        <v>0</v>
      </c>
      <c r="E19" s="72">
        <v>0</v>
      </c>
      <c r="F19" s="72">
        <v>0</v>
      </c>
      <c r="G19" s="73">
        <f t="shared" ref="G19:G25" si="6">E19*F19</f>
        <v>0</v>
      </c>
      <c r="H19" s="72">
        <v>0</v>
      </c>
      <c r="I19" s="72">
        <v>0</v>
      </c>
      <c r="J19" s="73">
        <f t="shared" ref="J19:J25" si="7">H19*I19</f>
        <v>0</v>
      </c>
      <c r="K19" s="72">
        <v>0</v>
      </c>
      <c r="L19" s="72">
        <v>0</v>
      </c>
      <c r="M19" s="73">
        <f t="shared" ref="M19:M25" si="8">K19*L19</f>
        <v>0</v>
      </c>
      <c r="N19" s="72">
        <v>0</v>
      </c>
      <c r="O19" s="72">
        <v>0</v>
      </c>
      <c r="P19" s="73">
        <f t="shared" ref="P19:P25" si="9">N19*O19</f>
        <v>0</v>
      </c>
    </row>
    <row r="20" spans="1:16" x14ac:dyDescent="0.3">
      <c r="A20" s="91"/>
      <c r="B20" s="72">
        <v>0</v>
      </c>
      <c r="C20" s="72">
        <v>0</v>
      </c>
      <c r="D20" s="73">
        <f t="shared" si="5"/>
        <v>0</v>
      </c>
      <c r="E20" s="72">
        <v>0</v>
      </c>
      <c r="F20" s="72">
        <v>0</v>
      </c>
      <c r="G20" s="73">
        <f t="shared" si="6"/>
        <v>0</v>
      </c>
      <c r="H20" s="72">
        <v>0</v>
      </c>
      <c r="I20" s="72">
        <v>0</v>
      </c>
      <c r="J20" s="73">
        <f t="shared" si="7"/>
        <v>0</v>
      </c>
      <c r="K20" s="72">
        <v>0</v>
      </c>
      <c r="L20" s="72">
        <v>0</v>
      </c>
      <c r="M20" s="73">
        <f t="shared" si="8"/>
        <v>0</v>
      </c>
      <c r="N20" s="72">
        <v>0</v>
      </c>
      <c r="O20" s="72">
        <v>0</v>
      </c>
      <c r="P20" s="73">
        <f t="shared" si="9"/>
        <v>0</v>
      </c>
    </row>
    <row r="21" spans="1:16" x14ac:dyDescent="0.3">
      <c r="A21" s="91"/>
      <c r="B21" s="72">
        <v>0</v>
      </c>
      <c r="C21" s="72">
        <v>0</v>
      </c>
      <c r="D21" s="73">
        <f t="shared" si="5"/>
        <v>0</v>
      </c>
      <c r="E21" s="72">
        <v>0</v>
      </c>
      <c r="F21" s="72">
        <v>0</v>
      </c>
      <c r="G21" s="73">
        <f t="shared" si="6"/>
        <v>0</v>
      </c>
      <c r="H21" s="72">
        <v>0</v>
      </c>
      <c r="I21" s="72">
        <v>0</v>
      </c>
      <c r="J21" s="73">
        <f t="shared" si="7"/>
        <v>0</v>
      </c>
      <c r="K21" s="72">
        <v>0</v>
      </c>
      <c r="L21" s="72">
        <v>0</v>
      </c>
      <c r="M21" s="73">
        <f t="shared" si="8"/>
        <v>0</v>
      </c>
      <c r="N21" s="72">
        <v>0</v>
      </c>
      <c r="O21" s="72">
        <v>0</v>
      </c>
      <c r="P21" s="73">
        <f t="shared" si="9"/>
        <v>0</v>
      </c>
    </row>
    <row r="22" spans="1:16" x14ac:dyDescent="0.3">
      <c r="A22" s="91"/>
      <c r="B22" s="72">
        <v>0</v>
      </c>
      <c r="C22" s="72">
        <v>0</v>
      </c>
      <c r="D22" s="73">
        <f t="shared" si="5"/>
        <v>0</v>
      </c>
      <c r="E22" s="72">
        <v>0</v>
      </c>
      <c r="F22" s="72">
        <v>0</v>
      </c>
      <c r="G22" s="73">
        <f t="shared" si="6"/>
        <v>0</v>
      </c>
      <c r="H22" s="72">
        <v>0</v>
      </c>
      <c r="I22" s="72">
        <v>0</v>
      </c>
      <c r="J22" s="73">
        <f t="shared" si="7"/>
        <v>0</v>
      </c>
      <c r="K22" s="72">
        <v>0</v>
      </c>
      <c r="L22" s="72">
        <v>0</v>
      </c>
      <c r="M22" s="73">
        <f t="shared" si="8"/>
        <v>0</v>
      </c>
      <c r="N22" s="72">
        <v>0</v>
      </c>
      <c r="O22" s="72">
        <v>0</v>
      </c>
      <c r="P22" s="73">
        <f t="shared" si="9"/>
        <v>0</v>
      </c>
    </row>
    <row r="23" spans="1:16" x14ac:dyDescent="0.3">
      <c r="A23" s="91"/>
      <c r="B23" s="72">
        <v>0</v>
      </c>
      <c r="C23" s="72">
        <v>0</v>
      </c>
      <c r="D23" s="73">
        <f t="shared" si="5"/>
        <v>0</v>
      </c>
      <c r="E23" s="72">
        <v>0</v>
      </c>
      <c r="F23" s="72">
        <v>0</v>
      </c>
      <c r="G23" s="73">
        <f t="shared" si="6"/>
        <v>0</v>
      </c>
      <c r="H23" s="72">
        <v>0</v>
      </c>
      <c r="I23" s="72">
        <v>0</v>
      </c>
      <c r="J23" s="73">
        <f t="shared" si="7"/>
        <v>0</v>
      </c>
      <c r="K23" s="72">
        <v>0</v>
      </c>
      <c r="L23" s="72">
        <v>0</v>
      </c>
      <c r="M23" s="73">
        <f t="shared" si="8"/>
        <v>0</v>
      </c>
      <c r="N23" s="72">
        <v>0</v>
      </c>
      <c r="O23" s="72">
        <v>0</v>
      </c>
      <c r="P23" s="73">
        <f t="shared" si="9"/>
        <v>0</v>
      </c>
    </row>
    <row r="24" spans="1:16" x14ac:dyDescent="0.3">
      <c r="A24" s="91"/>
      <c r="B24" s="72">
        <v>0</v>
      </c>
      <c r="C24" s="72">
        <v>0</v>
      </c>
      <c r="D24" s="73">
        <f t="shared" si="5"/>
        <v>0</v>
      </c>
      <c r="E24" s="72">
        <v>0</v>
      </c>
      <c r="F24" s="72">
        <v>0</v>
      </c>
      <c r="G24" s="73">
        <f t="shared" si="6"/>
        <v>0</v>
      </c>
      <c r="H24" s="72">
        <v>0</v>
      </c>
      <c r="I24" s="72">
        <v>0</v>
      </c>
      <c r="J24" s="73">
        <f t="shared" si="7"/>
        <v>0</v>
      </c>
      <c r="K24" s="72">
        <v>0</v>
      </c>
      <c r="L24" s="72">
        <v>0</v>
      </c>
      <c r="M24" s="73">
        <f t="shared" si="8"/>
        <v>0</v>
      </c>
      <c r="N24" s="72">
        <v>0</v>
      </c>
      <c r="O24" s="72">
        <v>0</v>
      </c>
      <c r="P24" s="73">
        <f t="shared" si="9"/>
        <v>0</v>
      </c>
    </row>
    <row r="25" spans="1:16" x14ac:dyDescent="0.3">
      <c r="A25" s="91"/>
      <c r="B25" s="72">
        <v>0</v>
      </c>
      <c r="C25" s="72">
        <v>0</v>
      </c>
      <c r="D25" s="73">
        <f t="shared" si="5"/>
        <v>0</v>
      </c>
      <c r="E25" s="72">
        <v>0</v>
      </c>
      <c r="F25" s="72">
        <v>0</v>
      </c>
      <c r="G25" s="73">
        <f t="shared" si="6"/>
        <v>0</v>
      </c>
      <c r="H25" s="72">
        <v>0</v>
      </c>
      <c r="I25" s="72">
        <v>0</v>
      </c>
      <c r="J25" s="73">
        <f t="shared" si="7"/>
        <v>0</v>
      </c>
      <c r="K25" s="72">
        <v>0</v>
      </c>
      <c r="L25" s="72">
        <v>0</v>
      </c>
      <c r="M25" s="73">
        <f t="shared" si="8"/>
        <v>0</v>
      </c>
      <c r="N25" s="72">
        <v>0</v>
      </c>
      <c r="O25" s="72">
        <v>0</v>
      </c>
      <c r="P25" s="73">
        <f t="shared" si="9"/>
        <v>0</v>
      </c>
    </row>
    <row r="26" spans="1:16" x14ac:dyDescent="0.3">
      <c r="A26" s="78" t="s">
        <v>21</v>
      </c>
      <c r="B26" s="92">
        <f>SUM(B19:B25)</f>
        <v>0</v>
      </c>
      <c r="C26" s="92" t="s">
        <v>16</v>
      </c>
      <c r="D26" s="92">
        <f>SUM(D19:D25)</f>
        <v>0</v>
      </c>
      <c r="E26" s="93">
        <f>SUM(E19:E25)</f>
        <v>0</v>
      </c>
      <c r="F26" s="92" t="s">
        <v>16</v>
      </c>
      <c r="G26" s="92">
        <f>SUM(G19:G25)</f>
        <v>0</v>
      </c>
      <c r="H26" s="93">
        <f>SUM(H19:H25)</f>
        <v>0</v>
      </c>
      <c r="I26" s="92" t="s">
        <v>16</v>
      </c>
      <c r="J26" s="92">
        <f>SUM(J19:J25)</f>
        <v>0</v>
      </c>
      <c r="K26" s="93">
        <f>SUM(K19:K25)</f>
        <v>0</v>
      </c>
      <c r="L26" s="92" t="s">
        <v>16</v>
      </c>
      <c r="M26" s="92">
        <f>SUM(M19:M25)</f>
        <v>0</v>
      </c>
      <c r="N26" s="93">
        <f>SUM(N19:N25)</f>
        <v>0</v>
      </c>
      <c r="O26" s="92" t="s">
        <v>16</v>
      </c>
      <c r="P26" s="92">
        <f>SUM(P19:P25)</f>
        <v>0</v>
      </c>
    </row>
    <row r="27" spans="1:16" ht="9.75" customHeight="1" x14ac:dyDescent="0.3">
      <c r="A27" s="75"/>
      <c r="B27" s="75"/>
      <c r="C27" s="75"/>
      <c r="D27" s="75"/>
      <c r="E27" s="75"/>
      <c r="F27" s="75"/>
      <c r="G27" s="75"/>
      <c r="H27" s="75"/>
      <c r="I27" s="75"/>
      <c r="J27" s="75"/>
      <c r="K27" s="75"/>
      <c r="L27" s="75"/>
    </row>
    <row r="28" spans="1:16" x14ac:dyDescent="0.3">
      <c r="A28" s="75"/>
      <c r="B28" s="75"/>
      <c r="C28" s="75"/>
      <c r="D28" s="75"/>
      <c r="E28" s="75"/>
      <c r="F28" s="75"/>
      <c r="G28" s="75"/>
      <c r="H28" s="75"/>
      <c r="I28" s="75"/>
      <c r="J28" s="75"/>
      <c r="K28" s="75"/>
      <c r="L28" s="75"/>
    </row>
    <row r="29" spans="1:16" x14ac:dyDescent="0.3">
      <c r="A29" s="75"/>
      <c r="B29" s="75"/>
      <c r="C29" s="75"/>
      <c r="D29" s="75"/>
      <c r="E29" s="75"/>
      <c r="F29" s="75"/>
      <c r="G29" s="75"/>
      <c r="H29" s="75"/>
      <c r="I29" s="75"/>
      <c r="J29" s="75"/>
      <c r="K29" s="75"/>
      <c r="L29" s="75"/>
    </row>
    <row r="30" spans="1:16" x14ac:dyDescent="0.3">
      <c r="A30" s="75"/>
      <c r="B30" s="75"/>
      <c r="C30" s="75"/>
      <c r="D30" s="75"/>
      <c r="E30" s="75"/>
      <c r="F30" s="75"/>
      <c r="G30" s="75"/>
      <c r="H30" s="75"/>
      <c r="I30" s="75"/>
      <c r="J30" s="75"/>
      <c r="K30" s="75"/>
      <c r="L30" s="75"/>
    </row>
    <row r="31" spans="1:16" x14ac:dyDescent="0.3">
      <c r="A31" s="75"/>
      <c r="B31" s="75"/>
      <c r="C31" s="75"/>
      <c r="D31" s="75"/>
      <c r="E31" s="75"/>
      <c r="F31" s="75"/>
      <c r="G31" s="75"/>
      <c r="H31" s="75"/>
      <c r="I31" s="75"/>
      <c r="J31" s="75"/>
      <c r="K31" s="75"/>
      <c r="L31" s="75"/>
    </row>
    <row r="32" spans="1:16" x14ac:dyDescent="0.3">
      <c r="A32" s="75"/>
      <c r="B32" s="75"/>
      <c r="C32" s="75"/>
      <c r="D32" s="75"/>
      <c r="E32" s="75"/>
      <c r="F32" s="75"/>
      <c r="G32" s="75"/>
      <c r="H32" s="75"/>
      <c r="I32" s="75"/>
      <c r="J32" s="75"/>
      <c r="K32" s="75"/>
      <c r="L32" s="75"/>
    </row>
    <row r="33" spans="1:12" x14ac:dyDescent="0.3">
      <c r="A33" s="75"/>
      <c r="B33" s="75"/>
      <c r="C33" s="75"/>
      <c r="D33" s="75"/>
      <c r="E33" s="75"/>
      <c r="F33" s="75"/>
      <c r="G33" s="75"/>
      <c r="H33" s="75"/>
      <c r="I33" s="75"/>
      <c r="J33" s="75"/>
      <c r="K33" s="75"/>
      <c r="L33" s="75"/>
    </row>
    <row r="34" spans="1:12" x14ac:dyDescent="0.3">
      <c r="A34" s="75"/>
      <c r="B34" s="75"/>
      <c r="C34" s="75"/>
      <c r="D34" s="75"/>
      <c r="E34" s="75"/>
      <c r="F34" s="75"/>
      <c r="G34" s="75"/>
      <c r="H34" s="75"/>
      <c r="I34" s="75"/>
      <c r="J34" s="75"/>
      <c r="K34" s="75"/>
      <c r="L34" s="75"/>
    </row>
    <row r="35" spans="1:12" x14ac:dyDescent="0.3">
      <c r="A35" s="75"/>
      <c r="B35" s="75"/>
      <c r="C35" s="75"/>
      <c r="D35" s="75"/>
      <c r="E35" s="75"/>
      <c r="F35" s="75"/>
      <c r="G35" s="75"/>
      <c r="H35" s="75"/>
      <c r="I35" s="75"/>
      <c r="J35" s="75"/>
      <c r="K35" s="75"/>
      <c r="L35" s="75"/>
    </row>
    <row r="36" spans="1:12" x14ac:dyDescent="0.3">
      <c r="A36" s="75"/>
      <c r="B36" s="75"/>
      <c r="C36" s="75"/>
      <c r="D36" s="75"/>
      <c r="E36" s="75"/>
      <c r="F36" s="75"/>
      <c r="G36" s="75"/>
      <c r="H36" s="75"/>
      <c r="I36" s="75"/>
      <c r="J36" s="75"/>
      <c r="K36" s="75"/>
      <c r="L36" s="75"/>
    </row>
  </sheetData>
  <mergeCells count="14">
    <mergeCell ref="N6:P6"/>
    <mergeCell ref="K17:M17"/>
    <mergeCell ref="N17:P17"/>
    <mergeCell ref="A1:L1"/>
    <mergeCell ref="A2:L2"/>
    <mergeCell ref="A3:L3"/>
    <mergeCell ref="B17:D17"/>
    <mergeCell ref="E17:G17"/>
    <mergeCell ref="H17:J17"/>
    <mergeCell ref="B6:D6"/>
    <mergeCell ref="E6:G6"/>
    <mergeCell ref="H6:J6"/>
    <mergeCell ref="A4:L4"/>
    <mergeCell ref="K6:M6"/>
  </mergeCells>
  <pageMargins left="0.2" right="0.2" top="0.3" bottom="0.3" header="0.15" footer="0.15"/>
  <pageSetup scale="66" fitToHeight="0" orientation="landscape" horizontalDpi="1200" verticalDpi="1200" r:id="rId1"/>
  <headerFooter>
    <oddFooter>&amp;L&amp;"Source Sans Pro,Regular"&amp;8Updated 12/12/2025&amp;C&amp;"Source Sans Pro,Regular"&amp;8&amp;A&amp;R&amp;"Source Sans Pro,Regular"&amp;8Page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6B1B-4ACF-4131-8C6E-449AF11E810C}">
  <sheetPr>
    <tabColor theme="9" tint="0.39997558519241921"/>
    <pageSetUpPr fitToPage="1"/>
  </sheetPr>
  <dimension ref="A1:G36"/>
  <sheetViews>
    <sheetView workbookViewId="0">
      <selection activeCell="A10" sqref="A10"/>
    </sheetView>
  </sheetViews>
  <sheetFormatPr defaultColWidth="9.109375" defaultRowHeight="14.4" x14ac:dyDescent="0.3"/>
  <cols>
    <col min="1" max="1" width="59.6640625" style="75" customWidth="1"/>
    <col min="2" max="2" width="22.6640625" style="75" customWidth="1"/>
    <col min="3" max="6" width="20.6640625" style="75" customWidth="1"/>
    <col min="7" max="7" width="20.44140625" style="75" customWidth="1"/>
    <col min="8" max="16384" width="9.109375" style="75"/>
  </cols>
  <sheetData>
    <row r="1" spans="1:7" ht="21.75" customHeight="1" x14ac:dyDescent="0.3">
      <c r="A1" s="105" t="s">
        <v>89</v>
      </c>
      <c r="B1" s="105"/>
      <c r="C1" s="105"/>
      <c r="D1" s="105"/>
      <c r="E1" s="105"/>
      <c r="F1" s="105"/>
      <c r="G1" s="105"/>
    </row>
    <row r="2" spans="1:7" ht="22.5" customHeight="1" x14ac:dyDescent="0.3">
      <c r="A2" s="106" t="s">
        <v>104</v>
      </c>
      <c r="B2" s="106"/>
      <c r="C2" s="106"/>
      <c r="D2" s="106"/>
      <c r="E2" s="106"/>
      <c r="F2" s="106"/>
      <c r="G2" s="106"/>
    </row>
    <row r="3" spans="1:7" ht="23.25" customHeight="1" x14ac:dyDescent="0.3">
      <c r="A3" s="107" t="s">
        <v>90</v>
      </c>
      <c r="B3" s="107"/>
      <c r="C3" s="107"/>
      <c r="D3" s="107"/>
      <c r="E3" s="107"/>
      <c r="F3" s="107"/>
      <c r="G3" s="107"/>
    </row>
    <row r="4" spans="1:7" x14ac:dyDescent="0.3">
      <c r="A4" s="120" t="s">
        <v>84</v>
      </c>
      <c r="B4" s="121"/>
      <c r="C4" s="121"/>
      <c r="D4" s="121"/>
      <c r="E4" s="121"/>
      <c r="F4" s="121"/>
      <c r="G4" s="122"/>
    </row>
    <row r="5" spans="1:7" x14ac:dyDescent="0.3">
      <c r="A5" s="123" t="s">
        <v>112</v>
      </c>
      <c r="B5" s="124"/>
      <c r="C5" s="124"/>
      <c r="D5" s="124"/>
      <c r="E5" s="124"/>
      <c r="F5" s="124"/>
      <c r="G5" s="125"/>
    </row>
    <row r="6" spans="1:7" x14ac:dyDescent="0.3">
      <c r="A6" s="80"/>
      <c r="B6" s="80"/>
      <c r="C6" s="80"/>
      <c r="D6" s="80"/>
      <c r="E6" s="80"/>
      <c r="F6" s="80"/>
      <c r="G6" s="144"/>
    </row>
    <row r="7" spans="1:7" ht="18.75" customHeight="1" x14ac:dyDescent="0.35">
      <c r="A7" s="99" t="s">
        <v>93</v>
      </c>
      <c r="B7" s="100" t="s">
        <v>98</v>
      </c>
      <c r="C7" s="70" t="s">
        <v>91</v>
      </c>
      <c r="D7" s="70" t="s">
        <v>99</v>
      </c>
      <c r="E7" s="70" t="s">
        <v>100</v>
      </c>
      <c r="F7" s="70" t="s">
        <v>101</v>
      </c>
    </row>
    <row r="8" spans="1:7" x14ac:dyDescent="0.3">
      <c r="A8" s="69" t="s">
        <v>23</v>
      </c>
      <c r="B8" s="71" t="s">
        <v>106</v>
      </c>
      <c r="C8" s="70" t="s">
        <v>35</v>
      </c>
      <c r="D8" s="70" t="s">
        <v>35</v>
      </c>
      <c r="E8" s="70" t="s">
        <v>35</v>
      </c>
      <c r="F8" s="70" t="s">
        <v>35</v>
      </c>
    </row>
    <row r="9" spans="1:7" x14ac:dyDescent="0.3">
      <c r="A9" s="88" t="s">
        <v>24</v>
      </c>
      <c r="B9" s="85">
        <v>0</v>
      </c>
      <c r="C9" s="85">
        <v>0</v>
      </c>
      <c r="D9" s="85">
        <v>0</v>
      </c>
      <c r="E9" s="85">
        <v>0</v>
      </c>
      <c r="F9" s="85">
        <v>0</v>
      </c>
    </row>
    <row r="10" spans="1:7" x14ac:dyDescent="0.3">
      <c r="A10" s="88"/>
      <c r="B10" s="85">
        <v>0</v>
      </c>
      <c r="C10" s="85">
        <v>0</v>
      </c>
      <c r="D10" s="85">
        <v>0</v>
      </c>
      <c r="E10" s="85">
        <v>0</v>
      </c>
      <c r="F10" s="85">
        <v>0</v>
      </c>
    </row>
    <row r="11" spans="1:7" x14ac:dyDescent="0.3">
      <c r="A11" s="88"/>
      <c r="B11" s="85">
        <v>0</v>
      </c>
      <c r="C11" s="85">
        <v>0</v>
      </c>
      <c r="D11" s="85">
        <v>0</v>
      </c>
      <c r="E11" s="85">
        <v>0</v>
      </c>
      <c r="F11" s="85">
        <v>0</v>
      </c>
    </row>
    <row r="12" spans="1:7" x14ac:dyDescent="0.3">
      <c r="A12" s="88"/>
      <c r="B12" s="85">
        <v>0</v>
      </c>
      <c r="C12" s="85">
        <v>0</v>
      </c>
      <c r="D12" s="85">
        <v>0</v>
      </c>
      <c r="E12" s="85">
        <v>0</v>
      </c>
      <c r="F12" s="85">
        <v>0</v>
      </c>
    </row>
    <row r="13" spans="1:7" x14ac:dyDescent="0.3">
      <c r="A13" s="88"/>
      <c r="B13" s="85">
        <v>0</v>
      </c>
      <c r="C13" s="85">
        <v>0</v>
      </c>
      <c r="D13" s="85">
        <v>0</v>
      </c>
      <c r="E13" s="85">
        <v>0</v>
      </c>
      <c r="F13" s="85">
        <v>0</v>
      </c>
    </row>
    <row r="14" spans="1:7" x14ac:dyDescent="0.3">
      <c r="A14" s="69" t="s">
        <v>43</v>
      </c>
      <c r="B14" s="86">
        <f>SUM(B9:B13)</f>
        <v>0</v>
      </c>
      <c r="C14" s="86">
        <f>SUM(C9:C13)</f>
        <v>0</v>
      </c>
      <c r="D14" s="86">
        <f>SUM(D9:D13)</f>
        <v>0</v>
      </c>
      <c r="E14" s="86">
        <f>SUM(E9:E13)</f>
        <v>0</v>
      </c>
      <c r="F14" s="86">
        <f>SUM(F9:F13)</f>
        <v>0</v>
      </c>
    </row>
    <row r="16" spans="1:7" ht="15" customHeight="1" x14ac:dyDescent="0.3">
      <c r="B16" s="100" t="s">
        <v>98</v>
      </c>
      <c r="C16" s="70" t="s">
        <v>91</v>
      </c>
      <c r="D16" s="70" t="s">
        <v>99</v>
      </c>
      <c r="E16" s="70" t="s">
        <v>100</v>
      </c>
      <c r="F16" s="70" t="s">
        <v>101</v>
      </c>
    </row>
    <row r="17" spans="1:6" x14ac:dyDescent="0.3">
      <c r="A17" s="69" t="s">
        <v>38</v>
      </c>
      <c r="B17" s="71" t="s">
        <v>106</v>
      </c>
      <c r="C17" s="70" t="s">
        <v>35</v>
      </c>
      <c r="D17" s="70" t="s">
        <v>35</v>
      </c>
      <c r="E17" s="70" t="s">
        <v>35</v>
      </c>
      <c r="F17" s="70" t="s">
        <v>35</v>
      </c>
    </row>
    <row r="18" spans="1:6" x14ac:dyDescent="0.3">
      <c r="A18" s="88" t="s">
        <v>111</v>
      </c>
      <c r="B18" s="85">
        <v>0</v>
      </c>
      <c r="C18" s="85">
        <v>0</v>
      </c>
      <c r="D18" s="85">
        <v>0</v>
      </c>
      <c r="E18" s="85">
        <v>0</v>
      </c>
      <c r="F18" s="85">
        <v>0</v>
      </c>
    </row>
    <row r="19" spans="1:6" x14ac:dyDescent="0.3">
      <c r="A19" s="88" t="s">
        <v>96</v>
      </c>
      <c r="B19" s="85">
        <v>0</v>
      </c>
      <c r="C19" s="85">
        <v>0</v>
      </c>
      <c r="D19" s="85">
        <v>0</v>
      </c>
      <c r="E19" s="85">
        <v>0</v>
      </c>
      <c r="F19" s="85">
        <v>0</v>
      </c>
    </row>
    <row r="20" spans="1:6" x14ac:dyDescent="0.3">
      <c r="A20" s="69" t="s">
        <v>42</v>
      </c>
      <c r="B20" s="86">
        <f>SUM(B18:B19)</f>
        <v>0</v>
      </c>
      <c r="C20" s="86">
        <f>SUM(C18:C19)</f>
        <v>0</v>
      </c>
      <c r="D20" s="86">
        <f>SUM(D18:D19)</f>
        <v>0</v>
      </c>
      <c r="E20" s="86">
        <f>SUM(E18:E19)</f>
        <v>0</v>
      </c>
      <c r="F20" s="86">
        <f>SUM(F18:F19)</f>
        <v>0</v>
      </c>
    </row>
    <row r="21" spans="1:6" x14ac:dyDescent="0.3">
      <c r="A21" s="98"/>
      <c r="B21" s="81"/>
      <c r="C21" s="81"/>
      <c r="D21" s="81"/>
      <c r="E21" s="81"/>
      <c r="F21" s="81"/>
    </row>
    <row r="22" spans="1:6" x14ac:dyDescent="0.3">
      <c r="A22" s="98"/>
      <c r="B22" s="81"/>
      <c r="C22" s="81"/>
      <c r="D22" s="81"/>
      <c r="E22" s="81"/>
      <c r="F22" s="81"/>
    </row>
    <row r="24" spans="1:6" ht="18" x14ac:dyDescent="0.35">
      <c r="A24" s="147" t="s">
        <v>94</v>
      </c>
      <c r="B24" s="101" t="s">
        <v>98</v>
      </c>
      <c r="C24" s="102" t="s">
        <v>91</v>
      </c>
      <c r="D24" s="70" t="s">
        <v>99</v>
      </c>
      <c r="E24" s="70" t="s">
        <v>100</v>
      </c>
      <c r="F24" s="70" t="s">
        <v>101</v>
      </c>
    </row>
    <row r="25" spans="1:6" ht="30" customHeight="1" x14ac:dyDescent="0.3">
      <c r="A25" s="146" t="s">
        <v>47</v>
      </c>
      <c r="B25" s="71" t="s">
        <v>52</v>
      </c>
      <c r="C25" s="71" t="s">
        <v>53</v>
      </c>
      <c r="D25" s="71" t="s">
        <v>53</v>
      </c>
      <c r="E25" s="71" t="s">
        <v>53</v>
      </c>
      <c r="F25" s="71" t="s">
        <v>53</v>
      </c>
    </row>
    <row r="26" spans="1:6" x14ac:dyDescent="0.3">
      <c r="A26" s="145" t="s">
        <v>49</v>
      </c>
      <c r="B26" s="97">
        <f>'Budget - Personnel Expenditures'!E17+'Budget - Personnel Expenditures'!E29</f>
        <v>0</v>
      </c>
      <c r="C26" s="97">
        <f>'Budget - Personnel Expenditures'!I17+'Budget - Personnel Expenditures'!I29</f>
        <v>0</v>
      </c>
      <c r="D26" s="86">
        <f>'Budget - Personnel Expenditures'!M17+'Budget - Personnel Expenditures'!M29</f>
        <v>0</v>
      </c>
      <c r="E26" s="86">
        <f>'Budget - Personnel Expenditures'!Q17+'Budget - Personnel Expenditures'!Q29</f>
        <v>0</v>
      </c>
      <c r="F26" s="86">
        <f>'Budget - Personnel Expenditures'!U17+'Budget - Personnel Expenditures'!U29</f>
        <v>0</v>
      </c>
    </row>
    <row r="27" spans="1:6" x14ac:dyDescent="0.3">
      <c r="A27" s="145" t="s">
        <v>48</v>
      </c>
      <c r="B27" s="97">
        <f>'Budget - Operating &amp; Capital Ex'!D15</f>
        <v>0</v>
      </c>
      <c r="C27" s="97">
        <f>'Budget - Operating &amp; Capital Ex'!G15</f>
        <v>0</v>
      </c>
      <c r="D27" s="86">
        <f>'Budget - Operating &amp; Capital Ex'!J15</f>
        <v>0</v>
      </c>
      <c r="E27" s="86">
        <f>'Budget - Operating &amp; Capital Ex'!M15</f>
        <v>0</v>
      </c>
      <c r="F27" s="86">
        <f>'Budget - Operating &amp; Capital Ex'!P15</f>
        <v>0</v>
      </c>
    </row>
    <row r="28" spans="1:6" x14ac:dyDescent="0.3">
      <c r="A28" s="145" t="s">
        <v>50</v>
      </c>
      <c r="B28" s="97">
        <f>'Budget - Operating &amp; Capital Ex'!D26</f>
        <v>0</v>
      </c>
      <c r="C28" s="97">
        <f>'Budget - Operating &amp; Capital Ex'!G26</f>
        <v>0</v>
      </c>
      <c r="D28" s="86">
        <f>'Budget - Operating &amp; Capital Ex'!J26</f>
        <v>0</v>
      </c>
      <c r="E28" s="86">
        <f>'Budget - Operating &amp; Capital Ex'!M26</f>
        <v>0</v>
      </c>
      <c r="F28" s="86">
        <f>'Budget - Operating &amp; Capital Ex'!P26</f>
        <v>0</v>
      </c>
    </row>
    <row r="29" spans="1:6" x14ac:dyDescent="0.3">
      <c r="A29" s="146" t="s">
        <v>54</v>
      </c>
      <c r="B29" s="97">
        <f t="shared" ref="B29" si="0">SUM(B26:B28)</f>
        <v>0</v>
      </c>
      <c r="C29" s="97">
        <f>SUM(C26:C28)</f>
        <v>0</v>
      </c>
      <c r="D29" s="86">
        <f>SUM(D26:D28)</f>
        <v>0</v>
      </c>
      <c r="E29" s="86">
        <f>SUM(E26:E28)</f>
        <v>0</v>
      </c>
      <c r="F29" s="86">
        <f>SUM(F26:F28)</f>
        <v>0</v>
      </c>
    </row>
    <row r="32" spans="1:6" x14ac:dyDescent="0.3">
      <c r="A32" s="76" t="s">
        <v>83</v>
      </c>
    </row>
    <row r="33" spans="1:6" x14ac:dyDescent="0.3">
      <c r="A33" s="82"/>
      <c r="B33" s="94" t="s">
        <v>5</v>
      </c>
      <c r="C33" s="94" t="s">
        <v>107</v>
      </c>
      <c r="D33" s="94" t="s">
        <v>108</v>
      </c>
      <c r="E33" s="94" t="s">
        <v>109</v>
      </c>
      <c r="F33" s="94" t="s">
        <v>110</v>
      </c>
    </row>
    <row r="34" spans="1:6" x14ac:dyDescent="0.3">
      <c r="A34" s="95" t="s">
        <v>58</v>
      </c>
      <c r="B34" s="96">
        <f>B14+B20</f>
        <v>0</v>
      </c>
      <c r="C34" s="96">
        <f>C14+C20</f>
        <v>0</v>
      </c>
      <c r="D34" s="96">
        <f>D14+D20</f>
        <v>0</v>
      </c>
      <c r="E34" s="96">
        <f>E14+E20</f>
        <v>0</v>
      </c>
      <c r="F34" s="96">
        <f>F14+F20</f>
        <v>0</v>
      </c>
    </row>
    <row r="35" spans="1:6" x14ac:dyDescent="0.3">
      <c r="A35" s="95" t="s">
        <v>54</v>
      </c>
      <c r="B35" s="96">
        <f>B29</f>
        <v>0</v>
      </c>
      <c r="C35" s="96">
        <f>C29</f>
        <v>0</v>
      </c>
      <c r="D35" s="96">
        <f>D29</f>
        <v>0</v>
      </c>
      <c r="E35" s="96">
        <f>E29</f>
        <v>0</v>
      </c>
      <c r="F35" s="96">
        <f>F29</f>
        <v>0</v>
      </c>
    </row>
    <row r="36" spans="1:6" x14ac:dyDescent="0.3">
      <c r="A36" s="83" t="s">
        <v>95</v>
      </c>
      <c r="B36" s="84">
        <f>B34-B35</f>
        <v>0</v>
      </c>
      <c r="C36" s="84">
        <f>C34-C35</f>
        <v>0</v>
      </c>
      <c r="D36" s="84">
        <f>D34-D35</f>
        <v>0</v>
      </c>
      <c r="E36" s="84">
        <f>E34-E35</f>
        <v>0</v>
      </c>
      <c r="F36" s="84">
        <f>F34-F35</f>
        <v>0</v>
      </c>
    </row>
  </sheetData>
  <mergeCells count="5">
    <mergeCell ref="A1:G1"/>
    <mergeCell ref="A2:G2"/>
    <mergeCell ref="A3:G3"/>
    <mergeCell ref="A5:G5"/>
    <mergeCell ref="A4:G4"/>
  </mergeCells>
  <pageMargins left="0.2" right="0.2" top="0.3" bottom="0.3" header="0.15" footer="0.15"/>
  <pageSetup scale="56" orientation="landscape" horizontalDpi="1200" verticalDpi="1200" r:id="rId1"/>
  <headerFooter>
    <oddFooter>&amp;L&amp;"Source Sans Pro,Regular"&amp;8Updated 12/12/2025&amp;C&amp;"Source Sans Pro,Regular"&amp;8&amp;A&amp;R&amp;"Source Sans Pro,Regular"&amp;8Page &amp;P of &amp;N</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60B99-A22F-4A15-9B53-6307153E3034}">
  <sheetPr>
    <tabColor theme="9" tint="0.39997558519241921"/>
  </sheetPr>
  <dimension ref="A1:I61"/>
  <sheetViews>
    <sheetView topLeftCell="A30" workbookViewId="0">
      <selection activeCell="B56" sqref="B56"/>
    </sheetView>
  </sheetViews>
  <sheetFormatPr defaultRowHeight="14.4" x14ac:dyDescent="0.3"/>
  <cols>
    <col min="1" max="1" width="31" bestFit="1" customWidth="1"/>
    <col min="2" max="2" width="20.5546875" bestFit="1" customWidth="1"/>
    <col min="3" max="3" width="14.33203125" bestFit="1" customWidth="1"/>
    <col min="4" max="4" width="15.6640625" customWidth="1"/>
    <col min="5" max="5" width="14.33203125" bestFit="1" customWidth="1"/>
    <col min="6" max="6" width="23.44140625" bestFit="1" customWidth="1"/>
    <col min="7" max="7" width="23.109375" bestFit="1" customWidth="1"/>
    <col min="8" max="9" width="22.44140625" bestFit="1" customWidth="1"/>
  </cols>
  <sheetData>
    <row r="1" spans="1:9" x14ac:dyDescent="0.3">
      <c r="A1" s="5" t="s">
        <v>78</v>
      </c>
      <c r="B1" s="5"/>
      <c r="C1" s="110" t="s">
        <v>2</v>
      </c>
      <c r="D1" s="108"/>
      <c r="E1" s="108"/>
      <c r="F1" s="42" t="s">
        <v>3</v>
      </c>
      <c r="G1" s="30" t="s">
        <v>4</v>
      </c>
      <c r="H1" s="30" t="s">
        <v>5</v>
      </c>
    </row>
    <row r="2" spans="1:9" ht="43.2" x14ac:dyDescent="0.3">
      <c r="A2" s="5" t="s">
        <v>23</v>
      </c>
      <c r="B2" s="5" t="s">
        <v>29</v>
      </c>
      <c r="C2" s="38" t="s">
        <v>10</v>
      </c>
      <c r="D2" s="43" t="s">
        <v>72</v>
      </c>
      <c r="E2" s="43" t="s">
        <v>80</v>
      </c>
      <c r="F2" s="66" t="s">
        <v>81</v>
      </c>
      <c r="G2" s="38" t="s">
        <v>35</v>
      </c>
      <c r="H2" s="38" t="s">
        <v>35</v>
      </c>
    </row>
    <row r="3" spans="1:9" x14ac:dyDescent="0.3">
      <c r="A3" t="s">
        <v>24</v>
      </c>
      <c r="B3" t="s">
        <v>30</v>
      </c>
      <c r="C3" s="44">
        <v>24000</v>
      </c>
      <c r="D3" s="25">
        <v>0</v>
      </c>
      <c r="E3" s="48">
        <v>0</v>
      </c>
      <c r="F3" s="62">
        <v>36000</v>
      </c>
      <c r="G3" s="31">
        <v>12000</v>
      </c>
      <c r="H3" s="31">
        <v>12000</v>
      </c>
      <c r="I3" s="23"/>
    </row>
    <row r="4" spans="1:9" x14ac:dyDescent="0.3">
      <c r="A4" t="s">
        <v>25</v>
      </c>
      <c r="B4" t="s">
        <v>30</v>
      </c>
      <c r="C4" s="44">
        <v>216000</v>
      </c>
      <c r="D4" s="25">
        <v>0</v>
      </c>
      <c r="E4" s="48">
        <v>0</v>
      </c>
      <c r="F4" s="62">
        <v>324000</v>
      </c>
      <c r="G4" s="31">
        <v>108000</v>
      </c>
      <c r="H4" s="31">
        <v>108000</v>
      </c>
      <c r="I4" s="23"/>
    </row>
    <row r="5" spans="1:9" x14ac:dyDescent="0.3">
      <c r="A5" t="s">
        <v>25</v>
      </c>
      <c r="B5" t="s">
        <v>31</v>
      </c>
      <c r="C5" s="44">
        <v>360000</v>
      </c>
      <c r="D5" s="25">
        <v>0</v>
      </c>
      <c r="E5" s="48">
        <v>0</v>
      </c>
      <c r="F5" s="62">
        <v>540000</v>
      </c>
      <c r="G5" s="31">
        <v>180000</v>
      </c>
      <c r="H5" s="31">
        <v>180000</v>
      </c>
      <c r="I5" s="23"/>
    </row>
    <row r="6" spans="1:9" x14ac:dyDescent="0.3">
      <c r="A6" t="s">
        <v>25</v>
      </c>
      <c r="B6" t="s">
        <v>32</v>
      </c>
      <c r="C6" s="44">
        <v>680000</v>
      </c>
      <c r="D6" s="25">
        <v>0</v>
      </c>
      <c r="E6" s="48">
        <v>0</v>
      </c>
      <c r="F6" s="62">
        <v>1020000</v>
      </c>
      <c r="G6" s="31">
        <v>340000</v>
      </c>
      <c r="H6" s="31">
        <v>340000</v>
      </c>
      <c r="I6" s="23"/>
    </row>
    <row r="7" spans="1:9" x14ac:dyDescent="0.3">
      <c r="A7" t="s">
        <v>26</v>
      </c>
      <c r="B7" t="s">
        <v>33</v>
      </c>
      <c r="C7" s="44">
        <v>420000</v>
      </c>
      <c r="D7" s="25">
        <v>0</v>
      </c>
      <c r="E7" s="48">
        <v>0</v>
      </c>
      <c r="F7" s="62">
        <v>630000</v>
      </c>
      <c r="G7" s="31">
        <v>210000</v>
      </c>
      <c r="H7" s="31">
        <v>210000</v>
      </c>
      <c r="I7" s="23"/>
    </row>
    <row r="8" spans="1:9" x14ac:dyDescent="0.3">
      <c r="A8" t="s">
        <v>27</v>
      </c>
      <c r="B8" t="s">
        <v>34</v>
      </c>
      <c r="C8" s="44">
        <v>1010000</v>
      </c>
      <c r="D8" s="25">
        <v>0</v>
      </c>
      <c r="E8" s="48">
        <v>0</v>
      </c>
      <c r="F8" s="62">
        <v>2020000</v>
      </c>
      <c r="G8" s="31">
        <v>1010000</v>
      </c>
      <c r="H8" s="31">
        <v>1010000</v>
      </c>
      <c r="I8" s="23"/>
    </row>
    <row r="9" spans="1:9" x14ac:dyDescent="0.3">
      <c r="A9" t="s">
        <v>28</v>
      </c>
      <c r="B9" t="s">
        <v>34</v>
      </c>
      <c r="C9" s="45">
        <v>371719</v>
      </c>
      <c r="D9" s="29">
        <v>0</v>
      </c>
      <c r="E9" s="47">
        <v>0</v>
      </c>
      <c r="F9" s="63">
        <v>609607.6</v>
      </c>
      <c r="G9" s="33">
        <v>1235994.28</v>
      </c>
      <c r="H9" s="33">
        <v>1236043.2</v>
      </c>
      <c r="I9" s="23"/>
    </row>
    <row r="10" spans="1:9" x14ac:dyDescent="0.3">
      <c r="A10" s="113" t="s">
        <v>43</v>
      </c>
      <c r="B10" s="113"/>
      <c r="C10" s="49">
        <v>3081719</v>
      </c>
      <c r="D10" s="48">
        <v>0</v>
      </c>
      <c r="E10" s="48">
        <v>0</v>
      </c>
      <c r="F10" s="64">
        <f t="shared" ref="F10:H10" si="0">SUM(F3:F9)</f>
        <v>5179607.5999999996</v>
      </c>
      <c r="G10" s="49">
        <f t="shared" si="0"/>
        <v>3095994.2800000003</v>
      </c>
      <c r="H10" s="49">
        <f t="shared" si="0"/>
        <v>3096043.2</v>
      </c>
    </row>
    <row r="12" spans="1:9" x14ac:dyDescent="0.3">
      <c r="A12" s="5" t="s">
        <v>38</v>
      </c>
    </row>
    <row r="13" spans="1:9" x14ac:dyDescent="0.3">
      <c r="C13" s="110" t="s">
        <v>2</v>
      </c>
      <c r="D13" s="108"/>
      <c r="E13" s="108"/>
      <c r="F13" s="65" t="s">
        <v>3</v>
      </c>
      <c r="G13" s="30" t="s">
        <v>4</v>
      </c>
      <c r="H13" s="30" t="s">
        <v>5</v>
      </c>
    </row>
    <row r="14" spans="1:9" ht="43.2" x14ac:dyDescent="0.3">
      <c r="A14" s="5" t="s">
        <v>38</v>
      </c>
      <c r="B14" s="5" t="s">
        <v>29</v>
      </c>
      <c r="C14" s="38" t="s">
        <v>10</v>
      </c>
      <c r="D14" s="43" t="s">
        <v>72</v>
      </c>
      <c r="E14" s="43" t="s">
        <v>80</v>
      </c>
      <c r="F14" s="66" t="s">
        <v>81</v>
      </c>
      <c r="G14" s="38" t="s">
        <v>35</v>
      </c>
      <c r="H14" s="38" t="s">
        <v>35</v>
      </c>
    </row>
    <row r="15" spans="1:9" x14ac:dyDescent="0.3">
      <c r="A15" t="s">
        <v>39</v>
      </c>
      <c r="B15" t="s">
        <v>34</v>
      </c>
      <c r="C15" s="44">
        <v>4392139</v>
      </c>
      <c r="D15" s="32">
        <v>0</v>
      </c>
      <c r="E15" s="46">
        <v>0</v>
      </c>
      <c r="F15" s="62">
        <v>4392139</v>
      </c>
      <c r="G15" s="31">
        <v>2947775</v>
      </c>
      <c r="H15" s="31">
        <v>3049637</v>
      </c>
    </row>
    <row r="16" spans="1:9" x14ac:dyDescent="0.3">
      <c r="A16" t="s">
        <v>40</v>
      </c>
      <c r="B16" t="s">
        <v>34</v>
      </c>
      <c r="C16" s="44">
        <v>808053</v>
      </c>
      <c r="D16" s="32">
        <v>33503</v>
      </c>
      <c r="E16" s="46">
        <v>0</v>
      </c>
      <c r="F16" s="62">
        <f>C16-D16</f>
        <v>774550</v>
      </c>
      <c r="G16" s="31">
        <v>0</v>
      </c>
      <c r="H16" s="31">
        <v>0</v>
      </c>
    </row>
    <row r="17" spans="1:8" x14ac:dyDescent="0.3">
      <c r="A17" t="s">
        <v>41</v>
      </c>
      <c r="B17" t="s">
        <v>34</v>
      </c>
      <c r="C17" s="45">
        <v>201947</v>
      </c>
      <c r="D17" s="29">
        <v>0</v>
      </c>
      <c r="E17" s="47">
        <v>0</v>
      </c>
      <c r="F17" s="63">
        <v>201947</v>
      </c>
      <c r="G17" s="33">
        <v>0</v>
      </c>
      <c r="H17" s="33">
        <v>0</v>
      </c>
    </row>
    <row r="18" spans="1:8" x14ac:dyDescent="0.3">
      <c r="A18" s="113" t="s">
        <v>42</v>
      </c>
      <c r="B18" s="113"/>
      <c r="C18" s="49">
        <v>5402139</v>
      </c>
      <c r="D18" s="46">
        <v>33503</v>
      </c>
      <c r="E18" s="46">
        <v>0</v>
      </c>
      <c r="F18" s="64">
        <f t="shared" ref="F18:H18" si="1">SUM(F15:F17)</f>
        <v>5368636</v>
      </c>
      <c r="G18" s="49">
        <f t="shared" si="1"/>
        <v>2947775</v>
      </c>
      <c r="H18" s="49">
        <f t="shared" si="1"/>
        <v>3049637</v>
      </c>
    </row>
    <row r="20" spans="1:8" x14ac:dyDescent="0.3">
      <c r="A20" s="5" t="s">
        <v>47</v>
      </c>
    </row>
    <row r="21" spans="1:8" x14ac:dyDescent="0.3">
      <c r="C21" s="110" t="s">
        <v>2</v>
      </c>
      <c r="D21" s="108"/>
      <c r="E21" s="108"/>
      <c r="F21" s="65" t="s">
        <v>3</v>
      </c>
      <c r="G21" s="30" t="s">
        <v>4</v>
      </c>
      <c r="H21" s="30" t="s">
        <v>5</v>
      </c>
    </row>
    <row r="22" spans="1:8" ht="45" customHeight="1" x14ac:dyDescent="0.3">
      <c r="A22" s="111" t="s">
        <v>47</v>
      </c>
      <c r="B22" s="111"/>
      <c r="C22" s="38" t="s">
        <v>10</v>
      </c>
      <c r="D22" s="109" t="s">
        <v>72</v>
      </c>
      <c r="E22" s="136"/>
      <c r="F22" s="66" t="s">
        <v>82</v>
      </c>
      <c r="G22" s="38" t="s">
        <v>53</v>
      </c>
      <c r="H22" s="38" t="s">
        <v>53</v>
      </c>
    </row>
    <row r="23" spans="1:8" x14ac:dyDescent="0.3">
      <c r="A23" s="111" t="s">
        <v>49</v>
      </c>
      <c r="B23" s="111"/>
      <c r="C23" s="44">
        <v>0</v>
      </c>
      <c r="D23" s="132">
        <v>0</v>
      </c>
      <c r="E23" s="133"/>
      <c r="F23" s="60" t="e">
        <f>'Budget - Personnel Expenditures'!#REF!+'Budget - Personnel Expenditures'!E17+'Budget - Personnel Expenditures'!C29+'Budget - Personnel Expenditures'!G29</f>
        <v>#REF!</v>
      </c>
      <c r="G23" s="57">
        <f>'Budget - Personnel Expenditures'!I17+'Budget - Personnel Expenditures'!K29</f>
        <v>0</v>
      </c>
      <c r="H23" s="57">
        <f>'Budget - Personnel Expenditures'!M17+'Budget - Personnel Expenditures'!O29</f>
        <v>0</v>
      </c>
    </row>
    <row r="24" spans="1:8" x14ac:dyDescent="0.3">
      <c r="A24" s="111" t="s">
        <v>48</v>
      </c>
      <c r="B24" s="111"/>
      <c r="C24" s="44">
        <v>5737442</v>
      </c>
      <c r="D24" s="132">
        <v>33503</v>
      </c>
      <c r="E24" s="133"/>
      <c r="F24" s="60">
        <v>10548243.6</v>
      </c>
      <c r="G24" s="57">
        <f>'Budget - Operating &amp; Capital Ex'!G15</f>
        <v>0</v>
      </c>
      <c r="H24" s="57">
        <f>'Budget - Operating &amp; Capital Ex'!J15</f>
        <v>0</v>
      </c>
    </row>
    <row r="25" spans="1:8" x14ac:dyDescent="0.3">
      <c r="A25" s="111" t="s">
        <v>50</v>
      </c>
      <c r="B25" s="111"/>
      <c r="C25" s="45">
        <v>2746416</v>
      </c>
      <c r="D25" s="134">
        <v>0</v>
      </c>
      <c r="E25" s="135"/>
      <c r="F25" s="61" t="e">
        <f>'Budget - Operating &amp; Capital Ex'!#REF!+'Budget - Operating &amp; Capital Ex'!D26</f>
        <v>#REF!</v>
      </c>
      <c r="G25" s="58">
        <f>'Budget - Operating &amp; Capital Ex'!G26</f>
        <v>0</v>
      </c>
      <c r="H25" s="58">
        <f>'Budget - Operating &amp; Capital Ex'!J26</f>
        <v>0</v>
      </c>
    </row>
    <row r="26" spans="1:8" x14ac:dyDescent="0.3">
      <c r="C26" s="49">
        <v>8483858</v>
      </c>
      <c r="D26" s="130">
        <v>33503</v>
      </c>
      <c r="E26" s="131"/>
      <c r="F26" s="59" t="e">
        <f>SUM(F23:F25)</f>
        <v>#REF!</v>
      </c>
      <c r="G26" s="49">
        <f>SUM(G23:G25)</f>
        <v>0</v>
      </c>
      <c r="H26" s="49">
        <f>SUM(H23:H25)</f>
        <v>0</v>
      </c>
    </row>
    <row r="29" spans="1:8" x14ac:dyDescent="0.3">
      <c r="A29" s="5" t="s">
        <v>79</v>
      </c>
      <c r="C29" s="110" t="s">
        <v>2</v>
      </c>
      <c r="D29" s="108"/>
      <c r="E29" s="108"/>
    </row>
    <row r="30" spans="1:8" ht="28.8" x14ac:dyDescent="0.3">
      <c r="A30" s="5" t="s">
        <v>23</v>
      </c>
      <c r="B30" s="5" t="s">
        <v>29</v>
      </c>
      <c r="C30" s="38" t="s">
        <v>10</v>
      </c>
      <c r="D30" s="43" t="s">
        <v>46</v>
      </c>
      <c r="E30" s="43" t="s">
        <v>37</v>
      </c>
      <c r="F30" s="65" t="s">
        <v>3</v>
      </c>
      <c r="G30" s="65" t="s">
        <v>4</v>
      </c>
      <c r="H30" s="30" t="s">
        <v>5</v>
      </c>
    </row>
    <row r="31" spans="1:8" x14ac:dyDescent="0.3">
      <c r="A31" t="s">
        <v>24</v>
      </c>
      <c r="B31" t="s">
        <v>30</v>
      </c>
      <c r="C31" s="44">
        <v>24000</v>
      </c>
      <c r="D31" s="48">
        <v>24000</v>
      </c>
      <c r="E31" s="48">
        <v>24000</v>
      </c>
      <c r="F31" s="64">
        <v>0</v>
      </c>
      <c r="G31" s="64">
        <v>0</v>
      </c>
      <c r="H31" s="49">
        <v>0</v>
      </c>
    </row>
    <row r="32" spans="1:8" x14ac:dyDescent="0.3">
      <c r="A32" t="s">
        <v>25</v>
      </c>
      <c r="B32" t="s">
        <v>30</v>
      </c>
      <c r="C32" s="44">
        <v>216000</v>
      </c>
      <c r="D32" s="48">
        <v>216000</v>
      </c>
      <c r="E32" s="48">
        <v>216000</v>
      </c>
      <c r="F32" s="64">
        <v>0</v>
      </c>
      <c r="G32" s="64">
        <v>0</v>
      </c>
      <c r="H32" s="49">
        <v>0</v>
      </c>
    </row>
    <row r="33" spans="1:8" x14ac:dyDescent="0.3">
      <c r="A33" t="s">
        <v>25</v>
      </c>
      <c r="B33" t="s">
        <v>31</v>
      </c>
      <c r="C33" s="44">
        <v>360000</v>
      </c>
      <c r="D33" s="48">
        <v>360000</v>
      </c>
      <c r="E33" s="48">
        <v>360000</v>
      </c>
      <c r="F33" s="64">
        <v>0</v>
      </c>
      <c r="G33" s="64">
        <v>0</v>
      </c>
      <c r="H33" s="49">
        <v>0</v>
      </c>
    </row>
    <row r="34" spans="1:8" x14ac:dyDescent="0.3">
      <c r="A34" t="s">
        <v>25</v>
      </c>
      <c r="B34" t="s">
        <v>32</v>
      </c>
      <c r="C34" s="44">
        <v>680000</v>
      </c>
      <c r="D34" s="48">
        <v>680000</v>
      </c>
      <c r="E34" s="48">
        <v>680000</v>
      </c>
      <c r="F34" s="64">
        <v>0</v>
      </c>
      <c r="G34" s="64">
        <v>0</v>
      </c>
      <c r="H34" s="49">
        <v>0</v>
      </c>
    </row>
    <row r="35" spans="1:8" x14ac:dyDescent="0.3">
      <c r="A35" t="s">
        <v>26</v>
      </c>
      <c r="B35" t="s">
        <v>33</v>
      </c>
      <c r="C35" s="44">
        <v>420000</v>
      </c>
      <c r="D35" s="48">
        <v>420000</v>
      </c>
      <c r="E35" s="48">
        <v>420000</v>
      </c>
      <c r="F35" s="64">
        <v>0</v>
      </c>
      <c r="G35" s="64">
        <v>0</v>
      </c>
      <c r="H35" s="49">
        <v>0</v>
      </c>
    </row>
    <row r="36" spans="1:8" x14ac:dyDescent="0.3">
      <c r="A36" t="s">
        <v>27</v>
      </c>
      <c r="B36" t="s">
        <v>34</v>
      </c>
      <c r="C36" s="44">
        <v>1010000</v>
      </c>
      <c r="D36" s="48">
        <v>1010000</v>
      </c>
      <c r="E36" s="48">
        <v>1010000</v>
      </c>
      <c r="F36" s="64">
        <v>0</v>
      </c>
      <c r="G36" s="64">
        <v>0</v>
      </c>
      <c r="H36" s="49">
        <v>0</v>
      </c>
    </row>
    <row r="37" spans="1:8" x14ac:dyDescent="0.3">
      <c r="A37" t="s">
        <v>28</v>
      </c>
      <c r="B37" t="s">
        <v>34</v>
      </c>
      <c r="C37" s="45">
        <v>371719</v>
      </c>
      <c r="D37" s="47">
        <v>371719</v>
      </c>
      <c r="E37" s="47">
        <v>371719</v>
      </c>
      <c r="F37" s="68">
        <v>0</v>
      </c>
      <c r="G37" s="68">
        <v>0</v>
      </c>
      <c r="H37" s="67">
        <v>0</v>
      </c>
    </row>
    <row r="38" spans="1:8" x14ac:dyDescent="0.3">
      <c r="A38" s="113" t="s">
        <v>43</v>
      </c>
      <c r="B38" s="113"/>
      <c r="C38" s="49">
        <v>3081719</v>
      </c>
      <c r="D38" s="48">
        <v>3081719</v>
      </c>
      <c r="E38" s="48">
        <v>3081719</v>
      </c>
      <c r="F38" s="64">
        <v>0</v>
      </c>
      <c r="G38" s="64">
        <v>0</v>
      </c>
      <c r="H38" s="49"/>
    </row>
    <row r="40" spans="1:8" x14ac:dyDescent="0.3">
      <c r="A40" s="5" t="s">
        <v>38</v>
      </c>
    </row>
    <row r="41" spans="1:8" x14ac:dyDescent="0.3">
      <c r="C41" s="110" t="s">
        <v>2</v>
      </c>
      <c r="D41" s="108"/>
      <c r="E41" s="108"/>
    </row>
    <row r="42" spans="1:8" ht="28.8" x14ac:dyDescent="0.3">
      <c r="A42" s="5" t="s">
        <v>38</v>
      </c>
      <c r="B42" s="5" t="s">
        <v>29</v>
      </c>
      <c r="C42" s="38" t="s">
        <v>10</v>
      </c>
      <c r="D42" s="43" t="s">
        <v>46</v>
      </c>
      <c r="E42" s="43" t="s">
        <v>64</v>
      </c>
      <c r="F42" s="65" t="s">
        <v>3</v>
      </c>
      <c r="G42" s="65" t="s">
        <v>4</v>
      </c>
      <c r="H42" s="30" t="s">
        <v>5</v>
      </c>
    </row>
    <row r="43" spans="1:8" x14ac:dyDescent="0.3">
      <c r="A43" t="s">
        <v>39</v>
      </c>
      <c r="B43" t="s">
        <v>34</v>
      </c>
      <c r="C43" s="44">
        <v>4392139</v>
      </c>
      <c r="D43" s="46">
        <v>4392139</v>
      </c>
      <c r="E43" s="46">
        <v>4392139</v>
      </c>
      <c r="F43" s="64">
        <v>0</v>
      </c>
      <c r="G43" s="64">
        <v>0</v>
      </c>
      <c r="H43" s="49">
        <v>0</v>
      </c>
    </row>
    <row r="44" spans="1:8" x14ac:dyDescent="0.3">
      <c r="A44" t="s">
        <v>40</v>
      </c>
      <c r="B44" t="s">
        <v>34</v>
      </c>
      <c r="C44" s="44">
        <v>808053</v>
      </c>
      <c r="D44" s="46">
        <v>774550</v>
      </c>
      <c r="E44" s="46">
        <v>774550</v>
      </c>
      <c r="F44" s="64">
        <v>0</v>
      </c>
      <c r="G44" s="64">
        <v>0</v>
      </c>
      <c r="H44" s="49">
        <v>0</v>
      </c>
    </row>
    <row r="45" spans="1:8" x14ac:dyDescent="0.3">
      <c r="A45" t="s">
        <v>41</v>
      </c>
      <c r="B45" t="s">
        <v>34</v>
      </c>
      <c r="C45" s="45">
        <v>201947</v>
      </c>
      <c r="D45" s="47">
        <v>201947</v>
      </c>
      <c r="E45" s="47">
        <v>201947</v>
      </c>
      <c r="F45" s="64">
        <v>0</v>
      </c>
      <c r="G45" s="64">
        <v>0</v>
      </c>
      <c r="H45" s="49">
        <v>0</v>
      </c>
    </row>
    <row r="46" spans="1:8" x14ac:dyDescent="0.3">
      <c r="A46" s="113" t="s">
        <v>42</v>
      </c>
      <c r="B46" s="113"/>
      <c r="C46" s="49">
        <v>5402139</v>
      </c>
      <c r="D46" s="46">
        <v>5368636</v>
      </c>
      <c r="E46" s="46">
        <v>5368636</v>
      </c>
      <c r="F46" s="64">
        <v>0</v>
      </c>
      <c r="G46" s="64">
        <v>0</v>
      </c>
      <c r="H46" s="49"/>
    </row>
    <row r="51" spans="1:4" x14ac:dyDescent="0.3">
      <c r="A51" s="5" t="s">
        <v>55</v>
      </c>
    </row>
    <row r="52" spans="1:4" x14ac:dyDescent="0.3">
      <c r="A52" s="20"/>
      <c r="B52" s="55" t="s">
        <v>3</v>
      </c>
      <c r="C52" s="55" t="s">
        <v>4</v>
      </c>
      <c r="D52" s="56" t="s">
        <v>5</v>
      </c>
    </row>
    <row r="53" spans="1:4" x14ac:dyDescent="0.3">
      <c r="A53" s="8" t="s">
        <v>60</v>
      </c>
      <c r="B53" s="52">
        <f>E38</f>
        <v>3081719</v>
      </c>
      <c r="C53" s="52">
        <v>0</v>
      </c>
      <c r="D53" s="53">
        <v>0</v>
      </c>
    </row>
    <row r="54" spans="1:4" x14ac:dyDescent="0.3">
      <c r="A54" s="8" t="s">
        <v>61</v>
      </c>
      <c r="B54" s="52">
        <f>F10-E38</f>
        <v>2097888.5999999996</v>
      </c>
      <c r="C54" s="52">
        <f>G10</f>
        <v>3095994.2800000003</v>
      </c>
      <c r="D54" s="53">
        <f>H10</f>
        <v>3096043.2</v>
      </c>
    </row>
    <row r="55" spans="1:4" x14ac:dyDescent="0.3">
      <c r="A55" s="8" t="s">
        <v>62</v>
      </c>
      <c r="B55" s="52">
        <f>E46</f>
        <v>5368636</v>
      </c>
      <c r="C55" s="52">
        <v>0</v>
      </c>
      <c r="D55" s="53">
        <v>0</v>
      </c>
    </row>
    <row r="56" spans="1:4" x14ac:dyDescent="0.3">
      <c r="A56" s="50" t="s">
        <v>63</v>
      </c>
      <c r="B56" s="54">
        <f>F18-E46</f>
        <v>0</v>
      </c>
      <c r="C56" s="54">
        <f>G18</f>
        <v>2947775</v>
      </c>
      <c r="D56" s="51">
        <f>H18</f>
        <v>3049637</v>
      </c>
    </row>
    <row r="57" spans="1:4" x14ac:dyDescent="0.3">
      <c r="B57" s="23"/>
      <c r="C57" s="23"/>
      <c r="D57" s="23"/>
    </row>
    <row r="58" spans="1:4" x14ac:dyDescent="0.3">
      <c r="A58" s="20"/>
      <c r="B58" s="55" t="s">
        <v>3</v>
      </c>
      <c r="C58" s="55" t="s">
        <v>4</v>
      </c>
      <c r="D58" s="56" t="s">
        <v>5</v>
      </c>
    </row>
    <row r="59" spans="1:4" x14ac:dyDescent="0.3">
      <c r="A59" s="8" t="s">
        <v>58</v>
      </c>
      <c r="B59" s="52">
        <f>SUM(B53:B56)</f>
        <v>10548243.6</v>
      </c>
      <c r="C59" s="52">
        <f>SUM(C53:C56)</f>
        <v>6043769.2800000003</v>
      </c>
      <c r="D59" s="53">
        <f>SUM(D53:D56)</f>
        <v>6145680.2000000002</v>
      </c>
    </row>
    <row r="60" spans="1:4" x14ac:dyDescent="0.3">
      <c r="A60" s="8" t="s">
        <v>54</v>
      </c>
      <c r="B60" s="46" t="e">
        <f>F26</f>
        <v>#REF!</v>
      </c>
      <c r="C60" s="52">
        <f>G26</f>
        <v>0</v>
      </c>
      <c r="D60" s="53">
        <f>H26</f>
        <v>0</v>
      </c>
    </row>
    <row r="61" spans="1:4" x14ac:dyDescent="0.3">
      <c r="A61" s="50" t="s">
        <v>73</v>
      </c>
      <c r="B61" s="47" t="e">
        <f>B59-B60</f>
        <v>#REF!</v>
      </c>
      <c r="C61" s="54">
        <f t="shared" ref="C61:D61" si="2">C59-C60</f>
        <v>6043769.2800000003</v>
      </c>
      <c r="D61" s="51">
        <f t="shared" si="2"/>
        <v>6145680.2000000002</v>
      </c>
    </row>
  </sheetData>
  <mergeCells count="18">
    <mergeCell ref="C21:E21"/>
    <mergeCell ref="A10:B10"/>
    <mergeCell ref="A18:B18"/>
    <mergeCell ref="C13:E13"/>
    <mergeCell ref="C1:E1"/>
    <mergeCell ref="A24:B24"/>
    <mergeCell ref="D24:E24"/>
    <mergeCell ref="A25:B25"/>
    <mergeCell ref="D25:E25"/>
    <mergeCell ref="A22:B22"/>
    <mergeCell ref="D22:E22"/>
    <mergeCell ref="A23:B23"/>
    <mergeCell ref="D23:E23"/>
    <mergeCell ref="D26:E26"/>
    <mergeCell ref="A38:B38"/>
    <mergeCell ref="A46:B46"/>
    <mergeCell ref="C41:E41"/>
    <mergeCell ref="C29:E2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1B391-B4A6-4521-A126-F8CCBA1E16EE}">
  <dimension ref="A1:R27"/>
  <sheetViews>
    <sheetView topLeftCell="A7" workbookViewId="0">
      <selection activeCell="A23" sqref="A23:H27"/>
    </sheetView>
  </sheetViews>
  <sheetFormatPr defaultRowHeight="14.4" x14ac:dyDescent="0.3"/>
  <cols>
    <col min="1" max="1" width="31" bestFit="1" customWidth="1"/>
    <col min="2" max="2" width="20.5546875" bestFit="1" customWidth="1"/>
    <col min="3" max="3" width="14.44140625" bestFit="1" customWidth="1"/>
    <col min="4" max="4" width="11.5546875" bestFit="1" customWidth="1"/>
    <col min="5" max="5" width="12.33203125" bestFit="1" customWidth="1"/>
    <col min="6" max="6" width="23.6640625" bestFit="1" customWidth="1"/>
    <col min="7" max="8" width="22.44140625" bestFit="1" customWidth="1"/>
  </cols>
  <sheetData>
    <row r="1" spans="1:18" x14ac:dyDescent="0.3">
      <c r="A1" s="5" t="s">
        <v>22</v>
      </c>
    </row>
    <row r="2" spans="1:18" x14ac:dyDescent="0.3">
      <c r="B2" s="5"/>
      <c r="C2" s="108" t="s">
        <v>2</v>
      </c>
      <c r="D2" s="108"/>
      <c r="E2" s="108"/>
      <c r="F2" s="22" t="s">
        <v>3</v>
      </c>
      <c r="G2" s="22" t="s">
        <v>4</v>
      </c>
      <c r="H2" s="22" t="s">
        <v>5</v>
      </c>
    </row>
    <row r="3" spans="1:18" x14ac:dyDescent="0.3">
      <c r="A3" s="5" t="s">
        <v>23</v>
      </c>
      <c r="B3" s="5" t="s">
        <v>29</v>
      </c>
      <c r="C3" s="22" t="s">
        <v>10</v>
      </c>
      <c r="D3" s="24" t="s">
        <v>11</v>
      </c>
      <c r="E3" s="24" t="s">
        <v>12</v>
      </c>
      <c r="F3" s="24" t="s">
        <v>36</v>
      </c>
      <c r="G3" s="22" t="s">
        <v>35</v>
      </c>
      <c r="H3" s="22" t="s">
        <v>35</v>
      </c>
    </row>
    <row r="4" spans="1:18" x14ac:dyDescent="0.3">
      <c r="A4" t="s">
        <v>24</v>
      </c>
      <c r="B4" t="s">
        <v>30</v>
      </c>
      <c r="C4" s="2">
        <v>24000</v>
      </c>
      <c r="D4" s="25">
        <v>0</v>
      </c>
      <c r="E4" s="25">
        <v>0</v>
      </c>
      <c r="F4" s="25">
        <v>12000</v>
      </c>
      <c r="G4" s="2">
        <v>12000</v>
      </c>
      <c r="H4" s="2">
        <v>12000</v>
      </c>
    </row>
    <row r="5" spans="1:18" x14ac:dyDescent="0.3">
      <c r="A5" t="s">
        <v>25</v>
      </c>
      <c r="B5" t="s">
        <v>30</v>
      </c>
      <c r="C5" s="2">
        <v>216000</v>
      </c>
      <c r="D5" s="25">
        <v>0</v>
      </c>
      <c r="E5" s="25">
        <v>0</v>
      </c>
      <c r="F5" s="25">
        <v>108000</v>
      </c>
      <c r="G5" s="2">
        <v>108000</v>
      </c>
      <c r="H5" s="2">
        <v>108000</v>
      </c>
      <c r="M5" t="s">
        <v>69</v>
      </c>
    </row>
    <row r="6" spans="1:18" ht="15" customHeight="1" x14ac:dyDescent="0.3">
      <c r="A6" t="s">
        <v>25</v>
      </c>
      <c r="B6" t="s">
        <v>31</v>
      </c>
      <c r="C6" s="2">
        <v>360000</v>
      </c>
      <c r="D6" s="25">
        <v>0</v>
      </c>
      <c r="E6" s="25">
        <v>0</v>
      </c>
      <c r="F6" s="25">
        <v>180000</v>
      </c>
      <c r="G6" s="2">
        <v>180000</v>
      </c>
      <c r="H6" s="2">
        <v>180000</v>
      </c>
      <c r="M6" s="137" t="s">
        <v>70</v>
      </c>
      <c r="N6" s="137"/>
      <c r="O6" s="137"/>
      <c r="P6" s="137"/>
      <c r="Q6" s="137"/>
      <c r="R6" s="137"/>
    </row>
    <row r="7" spans="1:18" x14ac:dyDescent="0.3">
      <c r="A7" t="s">
        <v>25</v>
      </c>
      <c r="B7" t="s">
        <v>32</v>
      </c>
      <c r="C7" s="2">
        <v>680000</v>
      </c>
      <c r="D7" s="25">
        <v>0</v>
      </c>
      <c r="E7" s="25">
        <v>0</v>
      </c>
      <c r="F7" s="25">
        <v>340000</v>
      </c>
      <c r="G7" s="2">
        <v>340000</v>
      </c>
      <c r="H7" s="2">
        <v>340000</v>
      </c>
      <c r="M7" s="137"/>
      <c r="N7" s="137"/>
      <c r="O7" s="137"/>
      <c r="P7" s="137"/>
      <c r="Q7" s="137"/>
      <c r="R7" s="137"/>
    </row>
    <row r="8" spans="1:18" x14ac:dyDescent="0.3">
      <c r="A8" t="s">
        <v>26</v>
      </c>
      <c r="B8" t="s">
        <v>33</v>
      </c>
      <c r="C8" s="2">
        <v>420000</v>
      </c>
      <c r="D8" s="25">
        <v>0</v>
      </c>
      <c r="E8" s="25">
        <v>0</v>
      </c>
      <c r="F8" s="25">
        <v>210000</v>
      </c>
      <c r="G8" s="2">
        <v>210000</v>
      </c>
      <c r="H8" s="2">
        <v>210000</v>
      </c>
      <c r="M8" s="137"/>
      <c r="N8" s="137"/>
      <c r="O8" s="137"/>
      <c r="P8" s="137"/>
      <c r="Q8" s="137"/>
      <c r="R8" s="137"/>
    </row>
    <row r="9" spans="1:18" x14ac:dyDescent="0.3">
      <c r="A9" t="s">
        <v>27</v>
      </c>
      <c r="B9" t="s">
        <v>34</v>
      </c>
      <c r="C9" s="2">
        <v>1010000</v>
      </c>
      <c r="D9" s="25">
        <v>0</v>
      </c>
      <c r="E9" s="25">
        <v>0</v>
      </c>
      <c r="F9" s="25">
        <v>1010000</v>
      </c>
      <c r="G9" s="2">
        <v>1010000</v>
      </c>
      <c r="H9" s="2">
        <v>1010000</v>
      </c>
      <c r="M9" s="137"/>
      <c r="N9" s="137"/>
      <c r="O9" s="137"/>
      <c r="P9" s="137"/>
      <c r="Q9" s="137"/>
      <c r="R9" s="137"/>
    </row>
    <row r="10" spans="1:18" x14ac:dyDescent="0.3">
      <c r="A10" t="s">
        <v>28</v>
      </c>
      <c r="B10" t="s">
        <v>34</v>
      </c>
      <c r="C10" s="2">
        <v>371719</v>
      </c>
      <c r="D10" s="25">
        <v>0</v>
      </c>
      <c r="E10" s="25">
        <v>0</v>
      </c>
      <c r="F10" s="25">
        <v>609607.6</v>
      </c>
      <c r="G10" s="2">
        <v>1235994.28</v>
      </c>
      <c r="H10" s="2">
        <v>1236043.2</v>
      </c>
      <c r="M10" s="137"/>
      <c r="N10" s="137"/>
      <c r="O10" s="137"/>
      <c r="P10" s="137"/>
      <c r="Q10" s="137"/>
      <c r="R10" s="137"/>
    </row>
    <row r="11" spans="1:18" x14ac:dyDescent="0.3">
      <c r="A11" s="113" t="s">
        <v>43</v>
      </c>
      <c r="B11" s="113"/>
      <c r="C11" s="2">
        <f>SUM(C4:C10)</f>
        <v>3081719</v>
      </c>
      <c r="D11" s="25">
        <f>SUM(D4:D10)</f>
        <v>0</v>
      </c>
      <c r="E11" s="25">
        <f>SUM(E4:E10)</f>
        <v>0</v>
      </c>
      <c r="F11" s="25">
        <f>SUM(F4:F10)</f>
        <v>2469607.6</v>
      </c>
      <c r="G11" s="2">
        <f t="shared" ref="G11:H11" si="0">SUM(G4:G10)</f>
        <v>3095994.2800000003</v>
      </c>
      <c r="H11" s="2">
        <f t="shared" si="0"/>
        <v>3096043.2</v>
      </c>
      <c r="M11" s="137" t="s">
        <v>71</v>
      </c>
      <c r="N11" s="137"/>
      <c r="O11" s="137"/>
      <c r="P11" s="137"/>
      <c r="Q11" s="137"/>
      <c r="R11" s="137"/>
    </row>
    <row r="12" spans="1:18" x14ac:dyDescent="0.3">
      <c r="M12" s="137"/>
      <c r="N12" s="137"/>
      <c r="O12" s="137"/>
      <c r="P12" s="137"/>
      <c r="Q12" s="137"/>
      <c r="R12" s="137"/>
    </row>
    <row r="13" spans="1:18" x14ac:dyDescent="0.3">
      <c r="A13" s="5" t="s">
        <v>38</v>
      </c>
      <c r="M13" s="137"/>
      <c r="N13" s="137"/>
      <c r="O13" s="137"/>
      <c r="P13" s="137"/>
      <c r="Q13" s="137"/>
      <c r="R13" s="137"/>
    </row>
    <row r="14" spans="1:18" x14ac:dyDescent="0.3">
      <c r="C14" s="108" t="s">
        <v>2</v>
      </c>
      <c r="D14" s="108"/>
      <c r="E14" s="108"/>
      <c r="F14" s="22" t="s">
        <v>3</v>
      </c>
      <c r="G14" s="22" t="s">
        <v>4</v>
      </c>
      <c r="H14" s="22" t="s">
        <v>5</v>
      </c>
      <c r="M14" s="137"/>
      <c r="N14" s="137"/>
      <c r="O14" s="137"/>
      <c r="P14" s="137"/>
      <c r="Q14" s="137"/>
      <c r="R14" s="137"/>
    </row>
    <row r="15" spans="1:18" x14ac:dyDescent="0.3">
      <c r="A15" s="5" t="s">
        <v>38</v>
      </c>
      <c r="B15" s="5" t="s">
        <v>29</v>
      </c>
      <c r="C15" s="22" t="s">
        <v>10</v>
      </c>
      <c r="D15" s="24" t="s">
        <v>11</v>
      </c>
      <c r="E15" s="24" t="s">
        <v>12</v>
      </c>
      <c r="F15" s="24" t="s">
        <v>36</v>
      </c>
      <c r="G15" s="22" t="s">
        <v>35</v>
      </c>
      <c r="H15" s="22" t="s">
        <v>35</v>
      </c>
    </row>
    <row r="16" spans="1:18" x14ac:dyDescent="0.3">
      <c r="A16" t="s">
        <v>39</v>
      </c>
      <c r="B16" t="s">
        <v>34</v>
      </c>
      <c r="C16" s="2">
        <v>4392139</v>
      </c>
      <c r="D16" s="25">
        <v>0</v>
      </c>
      <c r="E16" s="25">
        <v>0</v>
      </c>
      <c r="F16" s="25">
        <v>0</v>
      </c>
      <c r="G16" s="2">
        <v>2947775</v>
      </c>
      <c r="H16" s="2">
        <v>3049637</v>
      </c>
    </row>
    <row r="17" spans="1:8" x14ac:dyDescent="0.3">
      <c r="A17" t="s">
        <v>40</v>
      </c>
      <c r="B17" t="s">
        <v>34</v>
      </c>
      <c r="C17" s="2">
        <v>808053</v>
      </c>
      <c r="D17" s="25">
        <v>33503</v>
      </c>
      <c r="E17" s="25">
        <v>0</v>
      </c>
      <c r="F17" s="25">
        <v>0</v>
      </c>
      <c r="G17" s="2">
        <v>0</v>
      </c>
      <c r="H17" s="2">
        <v>0</v>
      </c>
    </row>
    <row r="18" spans="1:8" x14ac:dyDescent="0.3">
      <c r="A18" t="s">
        <v>41</v>
      </c>
      <c r="B18" t="s">
        <v>34</v>
      </c>
      <c r="C18" s="2">
        <v>201947</v>
      </c>
      <c r="D18" s="25">
        <v>0</v>
      </c>
      <c r="E18" s="25">
        <v>0</v>
      </c>
      <c r="F18" s="25">
        <v>0</v>
      </c>
      <c r="G18" s="2">
        <v>0</v>
      </c>
      <c r="H18" s="2">
        <v>0</v>
      </c>
    </row>
    <row r="19" spans="1:8" x14ac:dyDescent="0.3">
      <c r="A19" s="113" t="s">
        <v>42</v>
      </c>
      <c r="B19" s="113"/>
      <c r="C19" s="2">
        <f>SUM(C16:C18)</f>
        <v>5402139</v>
      </c>
      <c r="D19" s="25">
        <f t="shared" ref="D19:H19" si="1">SUM(D16:D18)</f>
        <v>33503</v>
      </c>
      <c r="E19" s="25">
        <f t="shared" si="1"/>
        <v>0</v>
      </c>
      <c r="F19" s="25">
        <f t="shared" si="1"/>
        <v>0</v>
      </c>
      <c r="G19" s="2">
        <f t="shared" si="1"/>
        <v>2947775</v>
      </c>
      <c r="H19" s="2">
        <f t="shared" si="1"/>
        <v>3049637</v>
      </c>
    </row>
    <row r="21" spans="1:8" x14ac:dyDescent="0.3">
      <c r="A21" s="5" t="s">
        <v>47</v>
      </c>
    </row>
    <row r="22" spans="1:8" x14ac:dyDescent="0.3">
      <c r="C22" s="108" t="s">
        <v>2</v>
      </c>
      <c r="D22" s="108"/>
      <c r="E22" s="108"/>
      <c r="F22" s="22" t="s">
        <v>3</v>
      </c>
      <c r="G22" s="22" t="s">
        <v>4</v>
      </c>
      <c r="H22" s="22" t="s">
        <v>5</v>
      </c>
    </row>
    <row r="23" spans="1:8" x14ac:dyDescent="0.3">
      <c r="A23" s="138" t="s">
        <v>47</v>
      </c>
      <c r="B23" s="138"/>
      <c r="C23" s="22" t="s">
        <v>10</v>
      </c>
      <c r="D23" s="24" t="s">
        <v>11</v>
      </c>
      <c r="E23" s="24" t="s">
        <v>12</v>
      </c>
      <c r="F23" s="22" t="s">
        <v>52</v>
      </c>
      <c r="G23" s="22" t="s">
        <v>53</v>
      </c>
      <c r="H23" s="22" t="s">
        <v>53</v>
      </c>
    </row>
    <row r="24" spans="1:8" x14ac:dyDescent="0.3">
      <c r="A24" s="111" t="s">
        <v>49</v>
      </c>
      <c r="B24" s="111"/>
      <c r="C24" s="2">
        <v>0</v>
      </c>
      <c r="D24" s="25">
        <v>0</v>
      </c>
      <c r="E24" s="25">
        <v>0</v>
      </c>
      <c r="F24" s="2">
        <v>0</v>
      </c>
      <c r="G24" s="2">
        <v>0</v>
      </c>
      <c r="H24" s="2">
        <v>0</v>
      </c>
    </row>
    <row r="25" spans="1:8" x14ac:dyDescent="0.3">
      <c r="A25" s="111" t="s">
        <v>48</v>
      </c>
      <c r="B25" s="111"/>
      <c r="C25" s="2">
        <v>5737442</v>
      </c>
      <c r="D25" s="25">
        <v>33503</v>
      </c>
      <c r="E25" s="25">
        <v>0</v>
      </c>
      <c r="F25" s="2">
        <f>'Operating &amp; Capital Section v1a'!G7</f>
        <v>6156104.6000000006</v>
      </c>
      <c r="G25" s="2">
        <f>'Operating &amp; Capital Section v1a'!J7</f>
        <v>6043769.2800000003</v>
      </c>
      <c r="H25" s="2">
        <f>'Operating &amp; Capital Section v1a'!M7</f>
        <v>6145680.2000000002</v>
      </c>
    </row>
    <row r="26" spans="1:8" x14ac:dyDescent="0.3">
      <c r="A26" s="111" t="s">
        <v>50</v>
      </c>
      <c r="B26" s="111"/>
      <c r="C26" s="2">
        <v>2746416</v>
      </c>
      <c r="D26" s="25">
        <v>0</v>
      </c>
      <c r="E26" s="25">
        <v>0</v>
      </c>
      <c r="F26" s="2">
        <f>'Operating &amp; Capital Section v1a'!G16</f>
        <v>0</v>
      </c>
      <c r="G26" s="2">
        <f>'Operating &amp; Capital Section v1a'!J16</f>
        <v>0</v>
      </c>
      <c r="H26" s="2">
        <f>'Operating &amp; Capital Section v1a'!M16</f>
        <v>0</v>
      </c>
    </row>
    <row r="27" spans="1:8" x14ac:dyDescent="0.3">
      <c r="A27" s="113" t="s">
        <v>54</v>
      </c>
      <c r="B27" s="113"/>
      <c r="C27" s="2">
        <f>SUM(C24:C26)</f>
        <v>8483858</v>
      </c>
      <c r="D27" s="25">
        <f t="shared" ref="D27:H27" si="2">SUM(D24:D26)</f>
        <v>33503</v>
      </c>
      <c r="E27" s="25">
        <f t="shared" si="2"/>
        <v>0</v>
      </c>
      <c r="F27" s="2">
        <f t="shared" si="2"/>
        <v>6156104.6000000006</v>
      </c>
      <c r="G27" s="2">
        <f t="shared" si="2"/>
        <v>6043769.2800000003</v>
      </c>
      <c r="H27" s="2">
        <f t="shared" si="2"/>
        <v>6145680.2000000002</v>
      </c>
    </row>
  </sheetData>
  <mergeCells count="12">
    <mergeCell ref="M6:R10"/>
    <mergeCell ref="M11:R14"/>
    <mergeCell ref="A27:B27"/>
    <mergeCell ref="C2:E2"/>
    <mergeCell ref="A11:B11"/>
    <mergeCell ref="C14:E14"/>
    <mergeCell ref="A19:B19"/>
    <mergeCell ref="A23:B23"/>
    <mergeCell ref="A24:B24"/>
    <mergeCell ref="A25:B25"/>
    <mergeCell ref="A26:B26"/>
    <mergeCell ref="C22:E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B0B7B-5831-4683-B024-4E26B5179C40}">
  <dimension ref="A1:D28"/>
  <sheetViews>
    <sheetView workbookViewId="0">
      <selection activeCell="D34" sqref="D34"/>
    </sheetView>
  </sheetViews>
  <sheetFormatPr defaultRowHeight="14.4" x14ac:dyDescent="0.3"/>
  <cols>
    <col min="1" max="1" width="26.5546875" bestFit="1" customWidth="1"/>
    <col min="2" max="2" width="20.5546875" bestFit="1" customWidth="1"/>
    <col min="3" max="3" width="16.88671875" bestFit="1" customWidth="1"/>
    <col min="4" max="4" width="22.44140625" bestFit="1" customWidth="1"/>
  </cols>
  <sheetData>
    <row r="1" spans="1:4" x14ac:dyDescent="0.3">
      <c r="A1" s="5" t="s">
        <v>22</v>
      </c>
    </row>
    <row r="2" spans="1:4" x14ac:dyDescent="0.3">
      <c r="B2" s="5"/>
    </row>
    <row r="3" spans="1:4" x14ac:dyDescent="0.3">
      <c r="A3" s="5" t="s">
        <v>23</v>
      </c>
      <c r="B3" s="5" t="s">
        <v>29</v>
      </c>
      <c r="C3" s="5" t="s">
        <v>46</v>
      </c>
      <c r="D3" s="5" t="s">
        <v>37</v>
      </c>
    </row>
    <row r="4" spans="1:4" x14ac:dyDescent="0.3">
      <c r="A4" t="s">
        <v>24</v>
      </c>
      <c r="B4" t="s">
        <v>30</v>
      </c>
      <c r="C4" s="2">
        <v>24000</v>
      </c>
      <c r="D4" s="2">
        <v>24000</v>
      </c>
    </row>
    <row r="5" spans="1:4" x14ac:dyDescent="0.3">
      <c r="A5" t="s">
        <v>25</v>
      </c>
      <c r="B5" t="s">
        <v>30</v>
      </c>
      <c r="C5" s="2">
        <v>216000</v>
      </c>
      <c r="D5" s="2">
        <v>216000</v>
      </c>
    </row>
    <row r="6" spans="1:4" x14ac:dyDescent="0.3">
      <c r="A6" t="s">
        <v>25</v>
      </c>
      <c r="B6" t="s">
        <v>31</v>
      </c>
      <c r="C6" s="2">
        <v>360000</v>
      </c>
      <c r="D6" s="2">
        <v>360000</v>
      </c>
    </row>
    <row r="7" spans="1:4" x14ac:dyDescent="0.3">
      <c r="A7" t="s">
        <v>25</v>
      </c>
      <c r="B7" t="s">
        <v>32</v>
      </c>
      <c r="C7" s="2">
        <v>680000</v>
      </c>
      <c r="D7" s="2">
        <v>680000</v>
      </c>
    </row>
    <row r="8" spans="1:4" x14ac:dyDescent="0.3">
      <c r="A8" t="s">
        <v>26</v>
      </c>
      <c r="B8" t="s">
        <v>33</v>
      </c>
      <c r="C8" s="2">
        <v>420000</v>
      </c>
      <c r="D8" s="2">
        <v>420000</v>
      </c>
    </row>
    <row r="9" spans="1:4" x14ac:dyDescent="0.3">
      <c r="A9" t="s">
        <v>27</v>
      </c>
      <c r="B9" t="s">
        <v>34</v>
      </c>
      <c r="C9" s="2">
        <v>1010000</v>
      </c>
      <c r="D9" s="2">
        <v>1010000</v>
      </c>
    </row>
    <row r="10" spans="1:4" x14ac:dyDescent="0.3">
      <c r="A10" t="s">
        <v>28</v>
      </c>
      <c r="B10" t="s">
        <v>34</v>
      </c>
      <c r="C10" s="2">
        <v>371719</v>
      </c>
      <c r="D10" s="2">
        <v>0</v>
      </c>
    </row>
    <row r="11" spans="1:4" x14ac:dyDescent="0.3">
      <c r="A11" s="113" t="s">
        <v>44</v>
      </c>
      <c r="B11" s="113"/>
      <c r="C11" s="23">
        <f>SUM(C4:C10)</f>
        <v>3081719</v>
      </c>
      <c r="D11" s="23">
        <f>SUM(D4:D10)</f>
        <v>2710000</v>
      </c>
    </row>
    <row r="13" spans="1:4" x14ac:dyDescent="0.3">
      <c r="A13" s="5" t="s">
        <v>38</v>
      </c>
    </row>
    <row r="15" spans="1:4" x14ac:dyDescent="0.3">
      <c r="A15" s="5" t="s">
        <v>38</v>
      </c>
      <c r="B15" s="5" t="s">
        <v>29</v>
      </c>
      <c r="C15" s="5" t="s">
        <v>46</v>
      </c>
      <c r="D15" s="5" t="s">
        <v>37</v>
      </c>
    </row>
    <row r="16" spans="1:4" x14ac:dyDescent="0.3">
      <c r="A16" t="s">
        <v>39</v>
      </c>
      <c r="B16" t="s">
        <v>34</v>
      </c>
      <c r="C16" s="2">
        <v>4392139</v>
      </c>
      <c r="D16" s="2">
        <v>0</v>
      </c>
    </row>
    <row r="17" spans="1:4" x14ac:dyDescent="0.3">
      <c r="A17" t="s">
        <v>40</v>
      </c>
      <c r="B17" t="s">
        <v>34</v>
      </c>
      <c r="C17" s="2">
        <v>774550</v>
      </c>
      <c r="D17" s="2">
        <v>774550</v>
      </c>
    </row>
    <row r="18" spans="1:4" x14ac:dyDescent="0.3">
      <c r="A18" t="s">
        <v>41</v>
      </c>
      <c r="B18" t="s">
        <v>34</v>
      </c>
      <c r="C18" s="2">
        <v>201947</v>
      </c>
      <c r="D18" s="2">
        <v>201947</v>
      </c>
    </row>
    <row r="19" spans="1:4" x14ac:dyDescent="0.3">
      <c r="A19" s="113" t="s">
        <v>45</v>
      </c>
      <c r="B19" s="113"/>
      <c r="C19" s="2">
        <f>SUM(C16:C18)</f>
        <v>5368636</v>
      </c>
      <c r="D19" s="2">
        <f>SUM(D16:D18)</f>
        <v>976497</v>
      </c>
    </row>
    <row r="23" spans="1:4" x14ac:dyDescent="0.3">
      <c r="A23" s="5" t="s">
        <v>55</v>
      </c>
    </row>
    <row r="25" spans="1:4" x14ac:dyDescent="0.3">
      <c r="A25" s="139" t="s">
        <v>56</v>
      </c>
      <c r="B25" s="139"/>
      <c r="C25" s="2">
        <f>'Budget Overview v2'!F11+'Budget Overview v2'!F19</f>
        <v>2469607.6</v>
      </c>
    </row>
    <row r="26" spans="1:4" x14ac:dyDescent="0.3">
      <c r="A26" s="140" t="s">
        <v>57</v>
      </c>
      <c r="B26" s="140"/>
      <c r="C26" s="2">
        <f>D11+D19</f>
        <v>3686497</v>
      </c>
    </row>
    <row r="27" spans="1:4" x14ac:dyDescent="0.3">
      <c r="A27" s="141" t="s">
        <v>58</v>
      </c>
      <c r="B27" s="141"/>
      <c r="C27" s="23">
        <f>SUM(C25:C26)</f>
        <v>6156104.5999999996</v>
      </c>
    </row>
    <row r="28" spans="1:4" x14ac:dyDescent="0.3">
      <c r="B28" t="s">
        <v>59</v>
      </c>
      <c r="C28" s="23">
        <f>'Budget Overview v2'!F27</f>
        <v>6156104.6000000006</v>
      </c>
    </row>
  </sheetData>
  <mergeCells count="5">
    <mergeCell ref="A11:B11"/>
    <mergeCell ref="A19:B19"/>
    <mergeCell ref="A25:B25"/>
    <mergeCell ref="A26:B26"/>
    <mergeCell ref="A27:B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72CC5C0F29B64BA0034D38BEF06779" ma:contentTypeVersion="17" ma:contentTypeDescription="Create a new document." ma:contentTypeScope="" ma:versionID="249071505a5a44719141c4366702fd21">
  <xsd:schema xmlns:xsd="http://www.w3.org/2001/XMLSchema" xmlns:xs="http://www.w3.org/2001/XMLSchema" xmlns:p="http://schemas.microsoft.com/office/2006/metadata/properties" xmlns:ns2="b26ac8a2-39d3-4c6c-a658-78bf8e690172" xmlns:ns3="9e4e78f1-e745-4d3d-baf9-5d7f88672421" targetNamespace="http://schemas.microsoft.com/office/2006/metadata/properties" ma:root="true" ma:fieldsID="47b63a7ecb540c484b25b9b964b551f3" ns2:_="" ns3:_="">
    <xsd:import namespace="b26ac8a2-39d3-4c6c-a658-78bf8e690172"/>
    <xsd:import namespace="9e4e78f1-e745-4d3d-baf9-5d7f886724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6ac8a2-39d3-4c6c-a658-78bf8e6901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10c5c75-cea6-455f-a63d-64ba3e3f96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4e78f1-e745-4d3d-baf9-5d7f886724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c08e3ce-c4be-48e7-b228-69a7fd1d1a11}" ma:internalName="TaxCatchAll" ma:showField="CatchAllData" ma:web="9e4e78f1-e745-4d3d-baf9-5d7f8867242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e4e78f1-e745-4d3d-baf9-5d7f88672421" xsi:nil="true"/>
    <lcf76f155ced4ddcb4097134ff3c332f xmlns="b26ac8a2-39d3-4c6c-a658-78bf8e69017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F46747E-00BA-4EA0-B8F6-4E69FE2AF5CB}">
  <ds:schemaRefs>
    <ds:schemaRef ds:uri="http://schemas.microsoft.com/sharepoint/v3/contenttype/forms"/>
  </ds:schemaRefs>
</ds:datastoreItem>
</file>

<file path=customXml/itemProps2.xml><?xml version="1.0" encoding="utf-8"?>
<ds:datastoreItem xmlns:ds="http://schemas.openxmlformats.org/officeDocument/2006/customXml" ds:itemID="{199C7B08-3700-4825-88BE-27113735E8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6ac8a2-39d3-4c6c-a658-78bf8e690172"/>
    <ds:schemaRef ds:uri="9e4e78f1-e745-4d3d-baf9-5d7f88672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737CCB-147F-40DB-BEAD-CCF0A58F1D0A}">
  <ds:schemaRefs>
    <ds:schemaRef ds:uri="http://schemas.microsoft.com/office/2006/metadata/properties"/>
    <ds:schemaRef ds:uri="http://schemas.microsoft.com/office/infopath/2007/PartnerControls"/>
    <ds:schemaRef ds:uri="9e4e78f1-e745-4d3d-baf9-5d7f88672421"/>
    <ds:schemaRef ds:uri="b26ac8a2-39d3-4c6c-a658-78bf8e69017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Operating &amp; Capital Section v1a</vt:lpstr>
      <vt:lpstr>Budget Overview v1a</vt:lpstr>
      <vt:lpstr>Budget - Personnel Expenditures</vt:lpstr>
      <vt:lpstr>Budget - Operating &amp; Capital Ex</vt:lpstr>
      <vt:lpstr>Budget Overview</vt:lpstr>
      <vt:lpstr>Current View w New Summary</vt:lpstr>
      <vt:lpstr>Budget Overview v2</vt:lpstr>
      <vt:lpstr>New Carryforward Section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Terrill</dc:creator>
  <cp:lastModifiedBy>Matthew Terrill</cp:lastModifiedBy>
  <cp:lastPrinted>2025-12-12T18:42:32Z</cp:lastPrinted>
  <dcterms:created xsi:type="dcterms:W3CDTF">2025-08-21T18:14:20Z</dcterms:created>
  <dcterms:modified xsi:type="dcterms:W3CDTF">2026-07-10T16:32:50Z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0x010100E272CC5C0F29B64BA0034D38BEF06779</vt:lpwstr>
  </property>
  <property fmtid="{D5CDD505-2E9C-101B-9397-08002B2CF9AE}" pid="3" name="MediaServiceImageTags">
    <vt:lpwstr/>
  </property>
</Properties>
</file>